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zachary.jimison\Downloads\"/>
    </mc:Choice>
  </mc:AlternateContent>
  <xr:revisionPtr revIDLastSave="0" documentId="13_ncr:1_{5722CB1F-2796-4863-B13E-2A093C495C01}" xr6:coauthVersionLast="47" xr6:coauthVersionMax="47" xr10:uidLastSave="{00000000-0000-0000-0000-000000000000}"/>
  <bookViews>
    <workbookView xWindow="-110" yWindow="-110" windowWidth="19420" windowHeight="10420" activeTab="1" xr2:uid="{00000000-000D-0000-FFFF-FFFF00000000}"/>
  </bookViews>
  <sheets>
    <sheet name="Instructions &amp; Definitions" sheetId="3" r:id="rId1"/>
    <sheet name="July" sheetId="1" r:id="rId2"/>
    <sheet name="August" sheetId="5" r:id="rId3"/>
    <sheet name="September" sheetId="6" r:id="rId4"/>
    <sheet name="October" sheetId="7" r:id="rId5"/>
    <sheet name="November" sheetId="8" r:id="rId6"/>
    <sheet name="December" sheetId="9" r:id="rId7"/>
    <sheet name="January" sheetId="10" r:id="rId8"/>
    <sheet name="February" sheetId="11" r:id="rId9"/>
    <sheet name="March" sheetId="12" r:id="rId10"/>
    <sheet name="April" sheetId="13" r:id="rId11"/>
    <sheet name="May" sheetId="14" r:id="rId12"/>
    <sheet name="June" sheetId="15" r:id="rId13"/>
    <sheet name="Summary by Month" sheetId="16" r:id="rId14"/>
    <sheet name="Background" sheetId="4" state="hidden" r:id="rId15"/>
  </sheets>
  <definedNames>
    <definedName name="_xlnm.Print_Area" localSheetId="10">April!$A$1:$R$37</definedName>
    <definedName name="_xlnm.Print_Area" localSheetId="2">August!$A$1:$R$37</definedName>
    <definedName name="_xlnm.Print_Area" localSheetId="6">December!$A$1:$R$37</definedName>
    <definedName name="_xlnm.Print_Area" localSheetId="8">February!$A$1:$R$37</definedName>
    <definedName name="_xlnm.Print_Area" localSheetId="7">January!$A$1:$R$37</definedName>
    <definedName name="_xlnm.Print_Area" localSheetId="1">July!$A$1:$R$38</definedName>
    <definedName name="_xlnm.Print_Area" localSheetId="12">June!$A$1:$R$37</definedName>
    <definedName name="_xlnm.Print_Area" localSheetId="9">March!$A$1:$R$37</definedName>
    <definedName name="_xlnm.Print_Area" localSheetId="11">May!$A$1:$R$37</definedName>
    <definedName name="_xlnm.Print_Area" localSheetId="5">November!$A$1:$R$38</definedName>
    <definedName name="_xlnm.Print_Area" localSheetId="4">October!$A$1:$R$37</definedName>
    <definedName name="_xlnm.Print_Area" localSheetId="3">September!$A$1:$R$37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 i="15" l="1"/>
  <c r="R4" i="15"/>
  <c r="R5" i="15"/>
  <c r="R6" i="15"/>
  <c r="R7" i="15"/>
  <c r="R8" i="15"/>
  <c r="R9" i="15"/>
  <c r="R10" i="15"/>
  <c r="R11"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2" i="15"/>
  <c r="R3" i="14"/>
  <c r="R4" i="14"/>
  <c r="R5" i="14"/>
  <c r="R6" i="14"/>
  <c r="R7" i="14"/>
  <c r="R8" i="14"/>
  <c r="R9" i="14"/>
  <c r="R10" i="14"/>
  <c r="R11" i="14"/>
  <c r="R12" i="14"/>
  <c r="R13" i="14"/>
  <c r="R14" i="14"/>
  <c r="R15" i="14"/>
  <c r="R16" i="14"/>
  <c r="R17" i="14"/>
  <c r="R18" i="14"/>
  <c r="R19" i="14"/>
  <c r="R20" i="14"/>
  <c r="R21" i="14"/>
  <c r="R22" i="14"/>
  <c r="R23" i="14"/>
  <c r="R24" i="14"/>
  <c r="R25" i="14"/>
  <c r="R26" i="14"/>
  <c r="R27" i="14"/>
  <c r="R28" i="14"/>
  <c r="R29" i="14"/>
  <c r="R30" i="14"/>
  <c r="R31" i="14"/>
  <c r="R32" i="14"/>
  <c r="R33" i="14"/>
  <c r="R34" i="14"/>
  <c r="R35" i="14"/>
  <c r="R36" i="14"/>
  <c r="R37" i="14"/>
  <c r="R2" i="14"/>
  <c r="R3" i="13"/>
  <c r="R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2" i="13"/>
  <c r="R3" i="12"/>
  <c r="R4" i="12"/>
  <c r="R5" i="12"/>
  <c r="R6" i="12"/>
  <c r="R7" i="12"/>
  <c r="R8"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R36" i="12"/>
  <c r="R37" i="12"/>
  <c r="R2" i="12"/>
  <c r="R3" i="11"/>
  <c r="R4" i="11"/>
  <c r="R5" i="11"/>
  <c r="R6" i="11"/>
  <c r="R7" i="11"/>
  <c r="R8" i="11"/>
  <c r="R9" i="11"/>
  <c r="R10" i="11"/>
  <c r="R11" i="11"/>
  <c r="R12" i="1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2" i="11"/>
  <c r="R3" i="10"/>
  <c r="R4" i="10"/>
  <c r="R5" i="10"/>
  <c r="R6" i="10"/>
  <c r="R7" i="10"/>
  <c r="R8" i="10"/>
  <c r="R9" i="10"/>
  <c r="R10" i="10"/>
  <c r="R11" i="10"/>
  <c r="R12" i="10"/>
  <c r="R13" i="10"/>
  <c r="R14" i="10"/>
  <c r="R15" i="10"/>
  <c r="R16" i="10"/>
  <c r="R17" i="10"/>
  <c r="R18" i="10"/>
  <c r="R19" i="10"/>
  <c r="R20" i="10"/>
  <c r="R21" i="10"/>
  <c r="R22" i="10"/>
  <c r="R23" i="10"/>
  <c r="R24" i="10"/>
  <c r="R25" i="10"/>
  <c r="R26" i="10"/>
  <c r="R27" i="10"/>
  <c r="R28" i="10"/>
  <c r="R29" i="10"/>
  <c r="R30" i="10"/>
  <c r="R31" i="10"/>
  <c r="R32" i="10"/>
  <c r="R33" i="10"/>
  <c r="R34" i="10"/>
  <c r="R35" i="10"/>
  <c r="R36" i="10"/>
  <c r="R37" i="10"/>
  <c r="R2" i="10"/>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2" i="9"/>
  <c r="R3" i="8"/>
  <c r="R4" i="8"/>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2" i="8"/>
  <c r="R3" i="7"/>
  <c r="R4" i="7"/>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2" i="7"/>
  <c r="R3" i="6"/>
  <c r="R4"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 i="5"/>
  <c r="R4" i="5"/>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2" i="5"/>
  <c r="R2" i="6"/>
  <c r="R3" i="1"/>
  <c r="R2" i="1"/>
  <c r="B12" i="16"/>
  <c r="B11" i="16"/>
  <c r="B10" i="16"/>
  <c r="B9" i="16"/>
  <c r="B8" i="16"/>
  <c r="B7" i="16"/>
  <c r="B6" i="16"/>
  <c r="B5" i="16"/>
  <c r="B4" i="16"/>
  <c r="B3" i="16"/>
  <c r="B2" i="16"/>
  <c r="R38" i="1"/>
  <c r="T38" i="1" s="1"/>
  <c r="S38"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T2" i="15" l="1"/>
  <c r="T3" i="15"/>
  <c r="T4" i="15"/>
  <c r="T5" i="15"/>
  <c r="T6" i="15"/>
  <c r="T7" i="15"/>
  <c r="T8" i="15"/>
  <c r="T10" i="15"/>
  <c r="T11" i="15"/>
  <c r="T12" i="15"/>
  <c r="T14" i="15"/>
  <c r="T15" i="15"/>
  <c r="T16" i="15"/>
  <c r="T17" i="15"/>
  <c r="T18" i="15"/>
  <c r="T19" i="15"/>
  <c r="T20" i="15"/>
  <c r="T21" i="15"/>
  <c r="T22" i="15"/>
  <c r="T23" i="15"/>
  <c r="T24" i="15"/>
  <c r="T25" i="15"/>
  <c r="T26" i="15"/>
  <c r="T27" i="15"/>
  <c r="T28" i="15"/>
  <c r="T29" i="15"/>
  <c r="T30" i="15"/>
  <c r="T31" i="15"/>
  <c r="T32" i="15"/>
  <c r="T33" i="15"/>
  <c r="T34" i="15"/>
  <c r="T35" i="15"/>
  <c r="T36" i="15"/>
  <c r="T37" i="15"/>
  <c r="T2" i="14"/>
  <c r="T3" i="14"/>
  <c r="T4" i="14"/>
  <c r="T5" i="14"/>
  <c r="T6" i="14"/>
  <c r="T7" i="14"/>
  <c r="T8" i="14"/>
  <c r="T9" i="14"/>
  <c r="T10" i="14"/>
  <c r="T11" i="14"/>
  <c r="T12" i="14"/>
  <c r="T13" i="14"/>
  <c r="T14" i="14"/>
  <c r="T15" i="14"/>
  <c r="T16" i="14"/>
  <c r="T17" i="14"/>
  <c r="T18" i="14"/>
  <c r="T19" i="14"/>
  <c r="T20" i="14"/>
  <c r="T21" i="14"/>
  <c r="T22" i="14"/>
  <c r="T23" i="14"/>
  <c r="T24" i="14"/>
  <c r="T25" i="14"/>
  <c r="T26" i="14"/>
  <c r="T27" i="14"/>
  <c r="T28" i="14"/>
  <c r="T29" i="14"/>
  <c r="T30" i="14"/>
  <c r="T31" i="14"/>
  <c r="T32" i="14"/>
  <c r="T33" i="14"/>
  <c r="T34" i="14"/>
  <c r="T35" i="14"/>
  <c r="T36" i="14"/>
  <c r="T37" i="14"/>
  <c r="T2" i="13"/>
  <c r="T3" i="13"/>
  <c r="T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2" i="12"/>
  <c r="T3" i="12"/>
  <c r="T4" i="12"/>
  <c r="T5" i="12"/>
  <c r="T6" i="12"/>
  <c r="T7" i="12"/>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2" i="11"/>
  <c r="T3" i="11"/>
  <c r="T4" i="11"/>
  <c r="T5" i="11"/>
  <c r="T6" i="11"/>
  <c r="T7" i="11"/>
  <c r="T8" i="11"/>
  <c r="T9" i="11"/>
  <c r="T10" i="11"/>
  <c r="T11" i="11"/>
  <c r="T12" i="11"/>
  <c r="T13" i="11"/>
  <c r="T14" i="11"/>
  <c r="T15" i="11"/>
  <c r="T16" i="11"/>
  <c r="T17" i="11"/>
  <c r="T18" i="11"/>
  <c r="T19" i="11"/>
  <c r="T20" i="11"/>
  <c r="T21" i="11"/>
  <c r="T22" i="11"/>
  <c r="T23" i="11"/>
  <c r="T24" i="11"/>
  <c r="T25" i="11"/>
  <c r="T26" i="11"/>
  <c r="T27" i="11"/>
  <c r="T28" i="11"/>
  <c r="T29" i="11"/>
  <c r="T30" i="11"/>
  <c r="T31" i="11"/>
  <c r="T32" i="11"/>
  <c r="T33" i="11"/>
  <c r="T34" i="11"/>
  <c r="T35" i="11"/>
  <c r="T36" i="11"/>
  <c r="T37" i="11"/>
  <c r="T2" i="10"/>
  <c r="T3" i="10"/>
  <c r="T4" i="10"/>
  <c r="T5" i="10"/>
  <c r="T6" i="10"/>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2" i="9"/>
  <c r="T3" i="9"/>
  <c r="T4" i="9"/>
  <c r="T5" i="9"/>
  <c r="T6" i="9"/>
  <c r="T7"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T36" i="9"/>
  <c r="T37" i="9"/>
  <c r="T2" i="8"/>
  <c r="T3" i="8"/>
  <c r="T4" i="8"/>
  <c r="T5" i="8"/>
  <c r="T6" i="8"/>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2" i="7"/>
  <c r="T3" i="7"/>
  <c r="T4" i="7"/>
  <c r="T5" i="7"/>
  <c r="T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2" i="6"/>
  <c r="T3" i="6"/>
  <c r="T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2" i="5"/>
  <c r="T3" i="5"/>
  <c r="T4" i="5"/>
  <c r="T5" i="5"/>
  <c r="T6" i="5"/>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2" i="1"/>
  <c r="T3" i="1"/>
  <c r="T4" i="1"/>
  <c r="T5" i="1"/>
  <c r="T6" i="1"/>
  <c r="T7" i="1"/>
  <c r="T8" i="1"/>
  <c r="T9" i="1"/>
  <c r="T10" i="1"/>
  <c r="T11" i="1"/>
  <c r="T12" i="1"/>
  <c r="T13" i="1"/>
  <c r="T14" i="1"/>
  <c r="T15" i="1"/>
  <c r="T16" i="1"/>
  <c r="T18" i="1"/>
  <c r="T19" i="1"/>
  <c r="T20" i="1"/>
  <c r="T21" i="1"/>
  <c r="T22" i="1"/>
  <c r="T23" i="1"/>
  <c r="T24" i="1"/>
  <c r="T25" i="1"/>
  <c r="T26" i="1"/>
  <c r="T27" i="1"/>
  <c r="T28" i="1"/>
  <c r="T29" i="1"/>
  <c r="T30" i="1"/>
  <c r="T31" i="1"/>
  <c r="T32" i="1"/>
  <c r="T33" i="1"/>
  <c r="T34" i="1"/>
  <c r="T35" i="1"/>
  <c r="T36" i="1"/>
  <c r="T37" i="1"/>
  <c r="B13" i="16"/>
  <c r="H13" i="16"/>
  <c r="G13" i="16"/>
  <c r="E13" i="16"/>
  <c r="D13" i="16"/>
  <c r="C13" i="16"/>
  <c r="H12" i="16"/>
  <c r="G12" i="16"/>
  <c r="E12" i="16"/>
  <c r="D12" i="16"/>
  <c r="C12" i="16"/>
  <c r="H11" i="16"/>
  <c r="G11" i="16"/>
  <c r="E11" i="16"/>
  <c r="D11" i="16"/>
  <c r="C11" i="16"/>
  <c r="H10" i="16"/>
  <c r="G10" i="16"/>
  <c r="E10" i="16"/>
  <c r="D10" i="16"/>
  <c r="C10" i="16"/>
  <c r="H9" i="16"/>
  <c r="G9" i="16"/>
  <c r="E9" i="16"/>
  <c r="D9" i="16"/>
  <c r="C9" i="16"/>
  <c r="H8" i="16"/>
  <c r="G8" i="16"/>
  <c r="E8" i="16"/>
  <c r="D8" i="16"/>
  <c r="C8" i="16"/>
  <c r="H7" i="16"/>
  <c r="G7" i="16"/>
  <c r="E7" i="16"/>
  <c r="D7" i="16"/>
  <c r="C7" i="16"/>
  <c r="H6" i="16"/>
  <c r="G6" i="16"/>
  <c r="E6" i="16"/>
  <c r="D6" i="16"/>
  <c r="C6" i="16"/>
  <c r="H5" i="16"/>
  <c r="G5" i="16"/>
  <c r="E5" i="16"/>
  <c r="D5" i="16"/>
  <c r="C5" i="16"/>
  <c r="H4" i="16"/>
  <c r="G4" i="16"/>
  <c r="E4" i="16"/>
  <c r="D4" i="16"/>
  <c r="C4" i="16"/>
  <c r="H3" i="16"/>
  <c r="G3" i="16"/>
  <c r="E3" i="16"/>
  <c r="D3" i="16"/>
  <c r="C3" i="16"/>
  <c r="H2" i="16"/>
  <c r="G2" i="16"/>
  <c r="E2" i="16"/>
  <c r="D2" i="16"/>
  <c r="C2" i="16"/>
  <c r="S2" i="12"/>
  <c r="F10" i="16" s="1"/>
  <c r="S3" i="12"/>
  <c r="S4" i="12"/>
  <c r="S5" i="12"/>
  <c r="S6" i="12"/>
  <c r="S7" i="12"/>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2" i="11"/>
  <c r="S3" i="11"/>
  <c r="S4" i="11"/>
  <c r="S5" i="11"/>
  <c r="S6" i="11"/>
  <c r="S7" i="11"/>
  <c r="S8" i="11"/>
  <c r="S9" i="11"/>
  <c r="S10" i="11"/>
  <c r="S11" i="11"/>
  <c r="F9" i="16" s="1"/>
  <c r="S12" i="11"/>
  <c r="S13" i="11"/>
  <c r="S14" i="11"/>
  <c r="S15" i="11"/>
  <c r="S16" i="11"/>
  <c r="S17" i="11"/>
  <c r="S18" i="11"/>
  <c r="S19" i="11"/>
  <c r="S20" i="11"/>
  <c r="S21" i="11"/>
  <c r="S22" i="11"/>
  <c r="S23" i="11"/>
  <c r="S24" i="11"/>
  <c r="S25" i="11"/>
  <c r="S26" i="11"/>
  <c r="S27" i="11"/>
  <c r="S28" i="11"/>
  <c r="S29" i="11"/>
  <c r="S30" i="11"/>
  <c r="S31" i="11"/>
  <c r="S32" i="11"/>
  <c r="S33" i="11"/>
  <c r="S34" i="11"/>
  <c r="S35" i="11"/>
  <c r="S36" i="11"/>
  <c r="S37" i="11"/>
  <c r="S2" i="10"/>
  <c r="F8" i="16" s="1"/>
  <c r="S3" i="10"/>
  <c r="S4" i="10"/>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2" i="9"/>
  <c r="S3" i="9"/>
  <c r="S4" i="9"/>
  <c r="S5" i="9"/>
  <c r="F7" i="16" s="1"/>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2" i="8"/>
  <c r="S3" i="8"/>
  <c r="S4" i="8"/>
  <c r="S5" i="8"/>
  <c r="S6" i="8"/>
  <c r="S7" i="8"/>
  <c r="S8" i="8"/>
  <c r="S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2" i="7"/>
  <c r="F5" i="16" s="1"/>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2" i="6"/>
  <c r="F4" i="16" s="1"/>
  <c r="S3" i="6"/>
  <c r="S4"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2" i="5"/>
  <c r="F3" i="16" s="1"/>
  <c r="S3" i="5"/>
  <c r="S4" i="5"/>
  <c r="S5"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2" i="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2" i="13"/>
  <c r="S3" i="13"/>
  <c r="S4" i="13"/>
  <c r="F11" i="16" s="1"/>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2" i="14"/>
  <c r="F12" i="16" s="1"/>
  <c r="S3" i="14"/>
  <c r="S4" i="14"/>
  <c r="S5" i="14"/>
  <c r="S6" i="14"/>
  <c r="S7" i="14"/>
  <c r="S8" i="14"/>
  <c r="S9" i="14"/>
  <c r="S10" i="14"/>
  <c r="S11" i="14"/>
  <c r="S12" i="14"/>
  <c r="S13" i="14"/>
  <c r="S14" i="14"/>
  <c r="S15" i="14"/>
  <c r="S16" i="14"/>
  <c r="S17" i="14"/>
  <c r="S18" i="14"/>
  <c r="S19" i="14"/>
  <c r="S20" i="14"/>
  <c r="S21" i="14"/>
  <c r="S22" i="14"/>
  <c r="S23" i="14"/>
  <c r="S24" i="14"/>
  <c r="S25" i="14"/>
  <c r="S26" i="14"/>
  <c r="S27" i="14"/>
  <c r="S28" i="14"/>
  <c r="S29" i="14"/>
  <c r="S30" i="14"/>
  <c r="S31" i="14"/>
  <c r="S32" i="14"/>
  <c r="S33" i="14"/>
  <c r="S34" i="14"/>
  <c r="S35" i="14"/>
  <c r="S36" i="14"/>
  <c r="S37" i="14"/>
  <c r="S2" i="15"/>
  <c r="F13" i="16" s="1"/>
  <c r="S3" i="15"/>
  <c r="S4" i="15"/>
  <c r="S5" i="15"/>
  <c r="S6" i="15"/>
  <c r="S7" i="15"/>
  <c r="S8" i="15"/>
  <c r="S9" i="15"/>
  <c r="S10" i="15"/>
  <c r="S11" i="15"/>
  <c r="S12" i="15"/>
  <c r="S13" i="15"/>
  <c r="S14" i="15"/>
  <c r="S15" i="15"/>
  <c r="S16" i="15"/>
  <c r="S17" i="15"/>
  <c r="S18" i="15"/>
  <c r="S19" i="15"/>
  <c r="S20" i="15"/>
  <c r="S21" i="15"/>
  <c r="S22" i="15"/>
  <c r="S23" i="15"/>
  <c r="S24" i="15"/>
  <c r="S25" i="15"/>
  <c r="S26" i="15"/>
  <c r="S27" i="15"/>
  <c r="S28" i="15"/>
  <c r="S29" i="15"/>
  <c r="S30" i="15"/>
  <c r="S31" i="15"/>
  <c r="S32" i="15"/>
  <c r="S33" i="15"/>
  <c r="S34" i="15"/>
  <c r="S35" i="15"/>
  <c r="S36" i="15"/>
  <c r="S37" i="15"/>
  <c r="T9" i="15"/>
  <c r="T13" i="15"/>
  <c r="T17" i="1"/>
  <c r="F6" i="16" l="1"/>
  <c r="F2" i="16"/>
  <c r="I13" i="16"/>
  <c r="I12" i="16"/>
  <c r="I7" i="16"/>
  <c r="I11" i="16"/>
  <c r="I10" i="16"/>
  <c r="I9" i="16"/>
  <c r="I8" i="16"/>
  <c r="I6" i="16"/>
  <c r="I5" i="16"/>
  <c r="I4" i="16"/>
  <c r="I3" i="16"/>
  <c r="I2" i="16"/>
</calcChain>
</file>

<file path=xl/sharedStrings.xml><?xml version="1.0" encoding="utf-8"?>
<sst xmlns="http://schemas.openxmlformats.org/spreadsheetml/2006/main" count="365" uniqueCount="88">
  <si>
    <t>Start Date of Most Recent Job</t>
  </si>
  <si>
    <t xml:space="preserve">Employer Name </t>
  </si>
  <si>
    <t>Job Title</t>
  </si>
  <si>
    <t>End Date of Most Recent Job</t>
  </si>
  <si>
    <t>Client ID</t>
  </si>
  <si>
    <t>Client's Last Name</t>
  </si>
  <si>
    <t>Client's First Name</t>
  </si>
  <si>
    <t>No</t>
  </si>
  <si>
    <t>Missing/Incorrect Values</t>
  </si>
  <si>
    <t>Field Name</t>
  </si>
  <si>
    <t>Definition</t>
  </si>
  <si>
    <t>Input Expected</t>
  </si>
  <si>
    <t>Optional?</t>
  </si>
  <si>
    <t>Text</t>
  </si>
  <si>
    <t>Numbers/Text</t>
  </si>
  <si>
    <t>Date</t>
  </si>
  <si>
    <t>Yes/No</t>
  </si>
  <si>
    <t>No input needed. Use this field to see if other fields were filled in incorrectly.</t>
  </si>
  <si>
    <t>None</t>
  </si>
  <si>
    <t>Indicate whether the client is receiving Social Security (either income or disability insurance) benefits.</t>
  </si>
  <si>
    <t>Number</t>
  </si>
  <si>
    <t>The date that the most recent job that the client has held ended. Should be blank if the client's current job is still active.</t>
  </si>
  <si>
    <t>2. Please fill out all required fields for each row.</t>
  </si>
  <si>
    <t xml:space="preserve"> Hourly Pay</t>
  </si>
  <si>
    <t>Average # Hours Worked Per Week</t>
  </si>
  <si>
    <t>The name of the business/company/individual employing the client; if client holds multiple jobs enter the employer for the job most recently attained.</t>
  </si>
  <si>
    <t>The name of the position that the client currently holds; if client holds multiple jobs enter the employer for the job most recently attained.</t>
  </si>
  <si>
    <t>Number of hours worked per week by the client for the month or after the current job began. If the number of hours worked per week varies or if client holds multiple jobs simultaneously, please enter an average.</t>
  </si>
  <si>
    <t>Most Recent Clubhouse Attendance Date</t>
  </si>
  <si>
    <t>The Ora Clubhouse</t>
  </si>
  <si>
    <t>Gainesville Opportunity Center</t>
  </si>
  <si>
    <t>January</t>
  </si>
  <si>
    <t>December</t>
  </si>
  <si>
    <t>February</t>
  </si>
  <si>
    <t>March</t>
  </si>
  <si>
    <t>April</t>
  </si>
  <si>
    <t>May</t>
  </si>
  <si>
    <t>June</t>
  </si>
  <si>
    <t>July</t>
  </si>
  <si>
    <t>August</t>
  </si>
  <si>
    <t>September</t>
  </si>
  <si>
    <t>October</t>
  </si>
  <si>
    <t>November</t>
  </si>
  <si>
    <t>Month</t>
  </si>
  <si>
    <t>Month Number</t>
  </si>
  <si>
    <t>Provider</t>
  </si>
  <si>
    <t>Provider ID</t>
  </si>
  <si>
    <t>59-3509499</t>
  </si>
  <si>
    <t>59-3720139</t>
  </si>
  <si>
    <t>20-8823721</t>
  </si>
  <si>
    <t>Yes</t>
  </si>
  <si>
    <t>The average hourly pay during the month for the job(s) that the client currently holds.</t>
  </si>
  <si>
    <t>The date that the client began the most recent job that they have held.</t>
  </si>
  <si>
    <t>1. Please include an entry for each active clubhouse member (who has attended in the past 90 days) during the month, regardless if they received support employment services.</t>
  </si>
  <si>
    <t>Receiving Pre-Employment Supports this Month?
(Yes/No)</t>
  </si>
  <si>
    <t>Did This Client Receive Supported Employment Services this Month?
(Yes/No)</t>
  </si>
  <si>
    <t>Is This Client Receiving Benefits?
(Yes/No)</t>
  </si>
  <si>
    <t>The date that the client most recently attended clubhouse.</t>
  </si>
  <si>
    <t>The Client ID used by the provider.</t>
  </si>
  <si>
    <t>The last name of the client. Only enter active clients (clients who attended clubhouse in the past 90 days).</t>
  </si>
  <si>
    <t>The first name of the client. Only enter active clients (clients who attended clubhouse in the past 90 days).</t>
  </si>
  <si>
    <t>Only required for supported employment members</t>
  </si>
  <si>
    <t>Did this Client Receive Pre-Employment Supports this Month?
(Yes/No)</t>
  </si>
  <si>
    <t>Indicate whether client received pre-employment supports beyond basic skills training normally conducted at the Clubhouse (i.e., is receiving supported employment prior to beginning a job). Should only include clients who are not employed and who have a documented employment-related goal.</t>
  </si>
  <si>
    <t>Employer Name(s)</t>
  </si>
  <si>
    <t>Indicate whether client received supported employment services this month beyond basic skills training normally conducted at the Clubhouse.</t>
  </si>
  <si>
    <t>Van Gogh's Palette, Inc. d/b/a Vincent House</t>
  </si>
  <si>
    <t>to my working habits</t>
  </si>
  <si>
    <t>Supported Employment Initial Assessment Completion Date</t>
  </si>
  <si>
    <t>The date that the initial supported employment assessment for this supported employment episode was completed.</t>
  </si>
  <si>
    <t>Supported Employment Initial Employment Plan Creation Date</t>
  </si>
  <si>
    <t>The date that the initial service plan for this client for this supported employment episode was completed.</t>
  </si>
  <si>
    <t>The date that this client has most recently received a supported employment service.</t>
  </si>
  <si>
    <t>Supported Employment Discharge Date</t>
  </si>
  <si>
    <t>The date that the client was discharged from supported employment.</t>
  </si>
  <si>
    <t>Supported Employment Initial Service Plan Creation Date</t>
  </si>
  <si>
    <t>Most Recent Supported Employment Service Date</t>
  </si>
  <si>
    <t>Provider Name:</t>
  </si>
  <si>
    <t>Current Fiscal Year End:</t>
  </si>
  <si>
    <t># Clubhouse Attendees</t>
  </si>
  <si>
    <t># Receiving Pre-Employment</t>
  </si>
  <si>
    <t># Receiving Benefits</t>
  </si>
  <si>
    <t># Receiving Supported Employment</t>
  </si>
  <si>
    <t>Job Length (Days)</t>
  </si>
  <si>
    <t>Average Length of Employment
(Only includes jobs with end dates)</t>
  </si>
  <si>
    <t xml:space="preserve"> Average Hourly Pay</t>
  </si>
  <si>
    <t># Validation Errors</t>
  </si>
  <si>
    <t>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</si>
</sst>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4" x14ac:knownFonts="1">
    <font>
      <sz val="11"/>
      <color theme="1"/>
      <name val="Calibri"/>
      <family val="2"/>
      <scheme val="minor"/>
    </font>
    <font>
      <b/>
      <sz val="9"/>
      <name val="Arial"/>
      <family val="2"/>
    </font>
    <font>
      <sz val="8"/>
      <name val="Arial"/>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bottom/>
      <diagonal/>
    </border>
  </borders>
  <cellStyleXfs count="2">
    <xf numFmtId="0" fontId="0" fillId="0" borderId="0"/>
    <xf numFmtId="44" fontId="3" fillId="0" borderId="0" applyFont="0" applyFill="0" applyBorder="0" applyAlignment="0" applyProtection="0"/>
  </cellStyleXfs>
  <cellXfs count="31">
    <xf numFmtId="0" fontId="0" fillId="0" borderId="0" xfId="0"/>
    <xf numFmtId="49" fontId="2" fillId="0" borderId="0" xfId="0" applyNumberFormat="1" applyFont="1" applyAlignment="1">
      <alignment horizontal="center" vertical="center"/>
    </xf>
    <xf numFmtId="2" fontId="2" fillId="0" borderId="0" xfId="0" applyNumberFormat="1" applyFont="1" applyAlignment="1">
      <alignment horizontal="center" vertical="center" wrapText="1"/>
    </xf>
    <xf numFmtId="49" fontId="2" fillId="0" borderId="0" xfId="0" applyNumberFormat="1" applyFont="1"/>
    <xf numFmtId="49" fontId="0" fillId="0" borderId="0" xfId="0" applyNumberFormat="1"/>
    <xf numFmtId="2" fontId="0" fillId="0" borderId="0" xfId="0" applyNumberFormat="1"/>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44" fontId="1" fillId="0" borderId="0" xfId="1" applyFont="1" applyFill="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44" fontId="2" fillId="0" borderId="0" xfId="1" applyFont="1" applyFill="1" applyBorder="1" applyAlignment="1">
      <alignment horizontal="center" vertical="center" wrapText="1"/>
    </xf>
    <xf numFmtId="14" fontId="2" fillId="0" borderId="0" xfId="0" applyNumberFormat="1" applyFont="1" applyAlignment="1">
      <alignment horizontal="center" vertical="top" wrapText="1"/>
    </xf>
    <xf numFmtId="0" fontId="2" fillId="0" borderId="0" xfId="0" applyFont="1" applyAlignment="1">
      <alignment horizontal="center" wrapText="1"/>
    </xf>
    <xf numFmtId="2" fontId="2" fillId="0" borderId="0" xfId="0" applyNumberFormat="1" applyFont="1" applyAlignment="1">
      <alignment horizontal="center" wrapText="1"/>
    </xf>
    <xf numFmtId="44" fontId="2" fillId="0" borderId="0" xfId="1" applyFont="1" applyFill="1" applyBorder="1" applyAlignment="1">
      <alignment horizontal="center" wrapText="1"/>
    </xf>
    <xf numFmtId="14" fontId="2" fillId="0" borderId="0" xfId="0" applyNumberFormat="1" applyFont="1" applyAlignment="1">
      <alignment horizontal="center" wrapText="1"/>
    </xf>
    <xf numFmtId="14" fontId="0" fillId="0" borderId="0" xfId="0" applyNumberFormat="1"/>
    <xf numFmtId="44" fontId="0" fillId="0" borderId="0" xfId="1" applyFont="1" applyFill="1" applyBorder="1"/>
    <xf numFmtId="0" fontId="0" fillId="0" borderId="0" xfId="0" applyAlignment="1">
      <alignment wrapText="1"/>
    </xf>
    <xf numFmtId="14" fontId="2" fillId="0" borderId="0"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4" fontId="2" fillId="0" borderId="0" xfId="0" quotePrefix="1" applyNumberFormat="1" applyFont="1" applyAlignment="1">
      <alignment horizontal="center" vertical="center" wrapText="1"/>
    </xf>
    <xf numFmtId="44" fontId="1" fillId="0" borderId="1" xfId="1" applyFont="1" applyFill="1" applyBorder="1" applyAlignment="1">
      <alignment horizontal="center" vertical="center" wrapText="1"/>
    </xf>
    <xf numFmtId="0" fontId="0" fillId="0" borderId="0" xfId="0" applyAlignment="1">
      <alignment horizontal="center" wrapText="1"/>
    </xf>
  </cellXfs>
  <cellStyles count="2">
    <cellStyle name="Currency" xfId="1" builtinId="4"/>
    <cellStyle name="Normal" xfId="0" builtinId="0"/>
  </cellStyles>
  <dxfs count="27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rgb="FF000000"/>
          <bgColor auto="1"/>
        </patternFill>
      </fill>
    </dxf>
    <dxf>
      <numFmt numFmtId="0" formatCode="General"/>
      <fill>
        <patternFill patternType="none">
          <fgColor rgb="FF000000"/>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auto="1"/>
        </patternFill>
      </fill>
    </dxf>
    <dxf>
      <numFmt numFmtId="0" formatCode="General"/>
      <fill>
        <patternFill patternType="none">
          <fgColor indexed="64"/>
          <bgColor auto="1"/>
        </patternFill>
      </fill>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2" formatCode="0.00"/>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0" formatCode="@"/>
      <fill>
        <patternFill patternType="none">
          <fgColor indexed="64"/>
          <bgColor auto="1"/>
        </patternFill>
      </fill>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Clients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 by Month'!$B$1</c:f>
              <c:strCache>
                <c:ptCount val="1"/>
                <c:pt idx="0">
                  <c:v># Clubhouse Attendees</c:v>
                </c:pt>
              </c:strCache>
            </c:strRef>
          </c:tx>
          <c:spPr>
            <a:ln w="28575" cap="rnd">
              <a:solidFill>
                <a:schemeClr val="accent1"/>
              </a:solidFill>
              <a:round/>
            </a:ln>
            <a:effectLst/>
          </c:spPr>
          <c:marker>
            <c:symbol val="none"/>
          </c:marker>
          <c:cat>
            <c:strRef>
              <c:f>'Summary by Month'!$A$2:$A$13</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'Summary by Month'!$B$2:$B$13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341-4EE8-8406-BF0AB8C1C3E2}"/>
            </c:ext>
          </c:extLst>
        </c:ser>
        <c:ser>
          <c:idx val="1"/>
          <c:order val="1"/>
          <c:tx>
            <c:strRef>
              <c:f>'Summary by Month'!$C$1</c:f>
              <c:strCache>
                <c:ptCount val="1"/>
                <c:pt idx="0">
                  <c:v># Receiving Pre-Employment</c:v>
                </c:pt>
              </c:strCache>
            </c:strRef>
          </c:tx>
          <c:spPr>
            <a:ln w="28575" cap="rnd">
              <a:solidFill>
                <a:schemeClr val="accent2"/>
              </a:solidFill>
              <a:round/>
            </a:ln>
            <a:effectLst/>
          </c:spPr>
          <c:marker>
            <c:symbol val="none"/>
          </c:marker>
          <c:cat>
            <c:strRef>
              <c:f>'Summary by Month'!$A$2:$A$13</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'Summary by Month'!$C$2:$C$13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341-4EE8-8406-BF0AB8C1C3E2}"/>
            </c:ext>
          </c:extLst>
        </c:ser>
        <c:ser>
          <c:idx val="2"/>
          <c:order val="2"/>
          <c:tx>
            <c:strRef>
              <c:f>'Summary by Month'!$D$1</c:f>
              <c:strCache>
                <c:ptCount val="1"/>
                <c:pt idx="0">
                  <c:v># Receiving Benefits</c:v>
                </c:pt>
              </c:strCache>
            </c:strRef>
          </c:tx>
          <c:spPr>
            <a:ln w="28575" cap="rnd">
              <a:solidFill>
                <a:schemeClr val="accent3"/>
              </a:solidFill>
              <a:round/>
            </a:ln>
            <a:effectLst/>
          </c:spPr>
          <c:marker>
            <c:symbol val="none"/>
          </c:marker>
          <c:cat>
            <c:strRef>
              <c:f>'Summary by Month'!$A$2:$A$13</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'Summary by Month'!$D$2:$D$13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341-4EE8-8406-BF0AB8C1C3E2}"/>
            </c:ext>
          </c:extLst>
        </c:ser>
        <c:ser>
          <c:idx val="3"/>
          <c:order val="3"/>
          <c:tx>
            <c:strRef>
              <c:f>'Summary by Month'!$E$1</c:f>
              <c:strCache>
                <c:ptCount val="1"/>
                <c:pt idx="0">
                  <c:v># Receiving Supported Employment</c:v>
                </c:pt>
              </c:strCache>
            </c:strRef>
          </c:tx>
          <c:spPr>
            <a:ln w="28575" cap="rnd">
              <a:solidFill>
                <a:schemeClr val="accent4"/>
              </a:solidFill>
              <a:round/>
            </a:ln>
            <a:effectLst/>
          </c:spPr>
          <c:marker>
            <c:symbol val="none"/>
          </c:marker>
          <c:cat>
            <c:strRef>
              <c:f>'Summary by Month'!$A$2:$A$13</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'Summary by Month'!$E$2:$E$13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6341-4EE8-8406-BF0AB8C1C3E2}"/>
            </c:ext>
          </c:extLst>
        </c:ser>
        <c:dLbls>
          <c:showLegendKey val="0"/>
          <c:showVal val="0"/>
          <c:showCatName val="0"/>
          <c:showSerName val="0"/>
          <c:showPercent val="0"/>
          <c:showBubbleSize val="0"/>
        </c:dLbls>
        <c:smooth val="0"/>
        <c:axId val="1040132944"/>
        <c:axId val="1040130448"/>
      </c:lineChart>
      <c:catAx>
        <c:axId val="1040132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0130448"/>
        <c:crosses val="autoZero"/>
        <c:auto val="1"/>
        <c:lblAlgn val="ctr"/>
        <c:lblOffset val="100"/>
        <c:noMultiLvlLbl val="0"/>
      </c:catAx>
      <c:valAx>
        <c:axId val="1040130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013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19050</xdr:colOff>
      <xdr:row>0</xdr:row>
      <xdr:rowOff>0</xdr:rowOff>
    </xdr:from>
    <xdr:to>
      <xdr:col>16</xdr:col>
      <xdr:colOff>323850</xdr:colOff>
      <xdr:row>7</xdr:row>
      <xdr:rowOff>0</xdr:rowOff>
    </xdr:to>
    <xdr:graphicFrame macro="">
      <xdr:nvGraphicFramePr>
        <xdr:cNvPr id="2" name="Chart 1">
          <a:extLst>
            <a:ext uri="{FF2B5EF4-FFF2-40B4-BE49-F238E27FC236}">
              <a16:creationId xmlns:a16="http://schemas.microsoft.com/office/drawing/2014/main" id="{20CAE32B-FBB1-42AC-BC03-01C829BB40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86E627-9720-40B0-9339-FDD759E8A13B}" name="Table2" displayName="Table2" ref="A8:D26" totalsRowShown="0">
  <autoFilter ref="A8:D26" xr:uid="{9708A36B-A707-4572-9065-16AF10DBA4B0}"/>
  <tableColumns count="4">
    <tableColumn id="1" xr3:uid="{88BB6F57-08CA-4121-ACC5-13C30B2BB46C}" name="Field Name"/>
    <tableColumn id="2" xr3:uid="{3E2F4F92-681B-426E-8B0C-793B346D30A9}" name="Definition"/>
    <tableColumn id="3" xr3:uid="{8FB12BE3-BD0D-4501-BD11-EFB0D733741C}" name="Input Expected"/>
    <tableColumn id="4" xr3:uid="{AA70F021-DAA1-4B4E-BFD5-E08C239CD2E0}" name="Optional?"/>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18BB9E0-1E5B-4F15-ABC0-907AA867F980}" name="March" displayName="March" ref="A1:T37" totalsRowShown="0" headerRowDxfId="99" dataDxfId="98" headerRowCellStyle="Currency">
  <autoFilter ref="A1:T37" xr:uid="{7AAAEB28-6384-43D1-A669-E4D395D9FA00}"/>
  <sortState xmlns:xlrd2="http://schemas.microsoft.com/office/spreadsheetml/2017/richdata2" ref="A2:R36">
    <sortCondition ref="L1:L36"/>
  </sortState>
  <tableColumns count="20">
    <tableColumn id="1" xr3:uid="{F24BE0E7-B73D-4C27-B17F-01DF28893E34}" name="Client's Last Name" dataDxfId="97"/>
    <tableColumn id="13" xr3:uid="{B93D3B7E-E181-4084-941F-D04727FDE492}" name="Client's First Name" dataDxfId="96"/>
    <tableColumn id="2" xr3:uid="{6C66E91F-D179-4457-B025-875EF55EB7C4}" name="Client ID" dataDxfId="95"/>
    <tableColumn id="17" xr3:uid="{6E25F807-C086-4985-9A2C-EB53D420D1FC}" name="Most Recent Clubhouse Attendance Date" dataDxfId="94"/>
    <tableColumn id="22" xr3:uid="{3F4BFD8E-89B8-4EB5-BE08-C4CB5D178461}" name="Did this Client Receive Pre-Employment Supports this Month?_x000a_(Yes/No)" dataDxfId="93"/>
    <tableColumn id="23" xr3:uid="{87BFAA92-2773-44F4-9D28-E7D2BDF926B7}" name="Is This Client Receiving Benefits?_x000a_(Yes/No)" dataDxfId="92"/>
    <tableColumn id="21" xr3:uid="{4F2D6476-E93B-4C00-89E3-5A29DFAF78C5}" name="Did This Client Receive Supported Employment Services this Month?_x000a_(Yes/No)" dataDxfId="91"/>
    <tableColumn id="4" xr3:uid="{9ACA84A4-F106-4C42-8D8E-9A35A78D8FCD}" name="Supported Employment Initial Assessment Completion Date" dataDxfId="90"/>
    <tableColumn id="20" xr3:uid="{6C6EA340-30C8-41B1-AC79-A9E773A44AE6}" name="Supported Employment Initial Service Plan Creation Date" dataDxfId="89"/>
    <tableColumn id="18" xr3:uid="{FBF07AE0-9442-40CF-9167-6DEC0753F114}" name="Most Recent Supported Employment Service Date" dataDxfId="88"/>
    <tableColumn id="19" xr3:uid="{3770F742-7D69-4463-A837-99A6E4FA0D1B}" name="Supported Employment Discharge Date" dataDxfId="87"/>
    <tableColumn id="7" xr3:uid="{EA4FFB01-31B5-48C7-A0DF-387CDA644C15}" name="Start Date of Most Recent Job" dataDxfId="86"/>
    <tableColumn id="16" xr3:uid="{D6D1CFFD-0A3B-4EEA-9E4C-A7B7ABF5E933}" name="End Date of Most Recent Job" dataDxfId="85" dataCellStyle="Currency"/>
    <tableColumn id="8" xr3:uid="{0203DE2D-9BD0-40BC-A984-E5C49D42B3A7}" name="Employer Name " dataDxfId="84"/>
    <tableColumn id="9" xr3:uid="{D6282D43-8540-4802-A069-563FEFCEFE10}" name="Job Title" dataDxfId="83"/>
    <tableColumn id="10" xr3:uid="{6852683C-B79D-457A-897A-7124BDF91DE0}" name="Average # Hours Worked Per Week" dataDxfId="82"/>
    <tableColumn id="11" xr3:uid="{A9A2AD11-57D4-4C53-B9F2-8033818FF586}" name=" Hourly Pay" dataDxfId="81" dataCellStyle="Currency"/>
    <tableColumn id="12" xr3:uid="{B6EEBF4A-3E7C-425A-AAD0-D699CE321208}" name="Missing/Incorrect Values" dataDxfId="80">
      <calculatedColumnFormula>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calculatedColumnFormula>
    </tableColumn>
    <tableColumn id="3" xr3:uid="{91D92BB9-F628-4352-83D9-F2D151089956}" name="Job Length (Days)" dataDxfId="79">
      <calculatedColumnFormula>IF(AND(March[[#This Row],[Start Date of Most Recent Job]]&lt;&gt;"",March[[#This Row],[End Date of Most Recent Job]]&lt;&gt;""),DATEDIF(March[[#This Row],[Start Date of Most Recent Job]],March[[#This Row],[End Date of Most Recent Job]],"D"),"")</calculatedColumnFormula>
    </tableColumn>
    <tableColumn id="5" xr3:uid="{59803F17-DC38-4DE9-B716-CF7FE64F8456}" name="Len" dataDxfId="78">
      <calculatedColumnFormula>LEN(March[[#This Row],[Missing/Incorrect Values]])</calculatedColumnFormula>
    </tableColumn>
  </tableColumns>
  <tableStyleInfo name="TableStyleLight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BB7D843-61BF-42C2-90EB-0D625F6DC02D}" name="April" displayName="April" ref="A1:T37" totalsRowShown="0" headerRowDxfId="77" dataDxfId="76" headerRowCellStyle="Currency">
  <autoFilter ref="A1:T37" xr:uid="{7AAAEB28-6384-43D1-A669-E4D395D9FA00}"/>
  <sortState xmlns:xlrd2="http://schemas.microsoft.com/office/spreadsheetml/2017/richdata2" ref="A2:R36">
    <sortCondition ref="L1:L36"/>
  </sortState>
  <tableColumns count="20">
    <tableColumn id="1" xr3:uid="{C47F8012-8C5B-4BF9-9126-78F4360F7A57}" name="Client's Last Name" dataDxfId="75"/>
    <tableColumn id="13" xr3:uid="{75C5DC96-1863-499F-B13B-E8CC22B4CBE4}" name="Client's First Name" dataDxfId="74"/>
    <tableColumn id="2" xr3:uid="{7A89A233-7C63-4A48-B0E4-8681E18A23A7}" name="Client ID" dataDxfId="73"/>
    <tableColumn id="17" xr3:uid="{27F7949E-52C5-4EC2-8FD9-2B79A83B266A}" name="Most Recent Clubhouse Attendance Date" dataDxfId="72"/>
    <tableColumn id="22" xr3:uid="{AF4ED9C6-E083-454A-B456-ECAEFD154B2D}" name="Did this Client Receive Pre-Employment Supports this Month?_x000a_(Yes/No)" dataDxfId="71"/>
    <tableColumn id="23" xr3:uid="{21BC6056-778D-4BFE-AF5A-4630FD76320B}" name="Is This Client Receiving Benefits?_x000a_(Yes/No)" dataDxfId="70"/>
    <tableColumn id="21" xr3:uid="{D6DC9BA6-E8F3-459A-B69E-517612C04BFC}" name="Did This Client Receive Supported Employment Services this Month?_x000a_(Yes/No)" dataDxfId="69"/>
    <tableColumn id="4" xr3:uid="{2AF60D4B-BA39-4067-9591-EFFDD1F5DCAD}" name="Supported Employment Initial Assessment Completion Date" dataDxfId="68"/>
    <tableColumn id="20" xr3:uid="{05881AEB-014E-40B2-B3E4-944C39FAB654}" name="Supported Employment Initial Service Plan Creation Date" dataDxfId="67"/>
    <tableColumn id="18" xr3:uid="{52D3AECB-173B-420E-BECA-3A8039753934}" name="Most Recent Supported Employment Service Date" dataDxfId="66"/>
    <tableColumn id="19" xr3:uid="{6A6C1B0D-E984-4D50-AE74-16C823A81D9F}" name="Supported Employment Discharge Date" dataDxfId="65"/>
    <tableColumn id="7" xr3:uid="{0C66F613-94C5-4597-8021-7659A9186ADE}" name="Start Date of Most Recent Job" dataDxfId="64"/>
    <tableColumn id="16" xr3:uid="{393404F9-1FD7-471A-842A-F25FC0FD2C66}" name="End Date of Most Recent Job" dataDxfId="63" dataCellStyle="Currency"/>
    <tableColumn id="8" xr3:uid="{C5960BCB-1E2A-4EFA-8646-21029E394699}" name="Employer Name " dataDxfId="62"/>
    <tableColumn id="9" xr3:uid="{CC844571-6B9C-461B-8F37-745B3B6E97D2}" name="Job Title" dataDxfId="61"/>
    <tableColumn id="10" xr3:uid="{8C0C02ED-B962-46ED-BBC4-27E048DDF439}" name="Average # Hours Worked Per Week" dataDxfId="60"/>
    <tableColumn id="11" xr3:uid="{EC963BC9-6716-498E-9DEC-91E68C473805}" name=" Hourly Pay" dataDxfId="59" dataCellStyle="Currency"/>
    <tableColumn id="12" xr3:uid="{D50B14A1-084A-415E-9E36-741B335C2255}" name="Missing/Incorrect Values" dataDxfId="58">
      <calculatedColumnFormula>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calculatedColumnFormula>
    </tableColumn>
    <tableColumn id="3" xr3:uid="{6E654181-18F9-4521-992F-B7772860680B}" name="Job Length (Days)" dataDxfId="57">
      <calculatedColumnFormula>IF(AND(April[[#This Row],[Start Date of Most Recent Job]]&lt;&gt;"",April[[#This Row],[End Date of Most Recent Job]]&lt;&gt;""),DATEDIF(April[[#This Row],[Start Date of Most Recent Job]],April[[#This Row],[End Date of Most Recent Job]],"D"),"")</calculatedColumnFormula>
    </tableColumn>
    <tableColumn id="5" xr3:uid="{13F7DFB1-1153-4D65-A9E9-3B9E4667ADE0}" name="Len" dataDxfId="56">
      <calculatedColumnFormula>LEN(April[[#This Row],[Missing/Incorrect Values]])</calculatedColumnFormula>
    </tableColumn>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1A6FE7-A686-488D-86A5-F07DB0A6FAFC}" name="May" displayName="May" ref="A1:T37" totalsRowShown="0" headerRowDxfId="55" dataDxfId="54" headerRowCellStyle="Currency">
  <autoFilter ref="A1:T37" xr:uid="{7AAAEB28-6384-43D1-A669-E4D395D9FA00}"/>
  <sortState xmlns:xlrd2="http://schemas.microsoft.com/office/spreadsheetml/2017/richdata2" ref="A2:R36">
    <sortCondition ref="L1:L36"/>
  </sortState>
  <tableColumns count="20">
    <tableColumn id="1" xr3:uid="{452B364C-159B-458F-A604-D2F0B505E1D0}" name="Client's Last Name" dataDxfId="53"/>
    <tableColumn id="13" xr3:uid="{19D47407-3761-4FF9-9C77-97BF39C52158}" name="Client's First Name" dataDxfId="52"/>
    <tableColumn id="2" xr3:uid="{DC15A969-C931-44DD-8EB0-F5FAE14C3D82}" name="Client ID" dataDxfId="51"/>
    <tableColumn id="17" xr3:uid="{81DF1036-E560-42E5-AFBF-133D2BEC8813}" name="Most Recent Clubhouse Attendance Date" dataDxfId="50"/>
    <tableColumn id="22" xr3:uid="{198CD67C-F08D-4C99-A2A0-57CEAC1B1818}" name="Did this Client Receive Pre-Employment Supports this Month?_x000a_(Yes/No)" dataDxfId="49"/>
    <tableColumn id="23" xr3:uid="{8121C401-0031-4600-A344-1270DBCB2D24}" name="Is This Client Receiving Benefits?_x000a_(Yes/No)" dataDxfId="48"/>
    <tableColumn id="21" xr3:uid="{0EB5E813-61C8-4C65-963C-7DD7975F42C4}" name="Did This Client Receive Supported Employment Services this Month?_x000a_(Yes/No)" dataDxfId="47"/>
    <tableColumn id="4" xr3:uid="{49F8C716-7366-4B78-BEF4-FDB8D1D0C5C2}" name="Supported Employment Initial Assessment Completion Date" dataDxfId="46"/>
    <tableColumn id="20" xr3:uid="{1CC89795-F3AD-4006-BB8A-ABAC7AA0CB41}" name="Supported Employment Initial Service Plan Creation Date" dataDxfId="45"/>
    <tableColumn id="18" xr3:uid="{BC2BED84-C18C-4DA0-9053-C030572F2D3A}" name="Most Recent Supported Employment Service Date" dataDxfId="44"/>
    <tableColumn id="19" xr3:uid="{8D59AA42-8ED3-49F2-AF22-CA5549B4854D}" name="Supported Employment Discharge Date" dataDxfId="43"/>
    <tableColumn id="7" xr3:uid="{B15C43E6-21BA-4DAF-8214-B47B81C370B5}" name="Start Date of Most Recent Job" dataDxfId="42"/>
    <tableColumn id="16" xr3:uid="{AE6E8AE0-32E0-4DDB-BEEB-1F2A9CD2B8C7}" name="End Date of Most Recent Job" dataDxfId="41" dataCellStyle="Currency"/>
    <tableColumn id="8" xr3:uid="{380674EF-CDEF-4304-A6E8-993560F5FAEA}" name="Employer Name " dataDxfId="40"/>
    <tableColumn id="9" xr3:uid="{45BD8249-D30B-4C6F-80FA-DFD37492F5EF}" name="Job Title" dataDxfId="39"/>
    <tableColumn id="10" xr3:uid="{0A18B086-FED4-4644-BB13-9A7A04CD3D0D}" name="Average # Hours Worked Per Week" dataDxfId="38"/>
    <tableColumn id="11" xr3:uid="{4AEE2C95-0A26-4602-959D-E83C129E4CF8}" name=" Hourly Pay" dataDxfId="37" dataCellStyle="Currency"/>
    <tableColumn id="12" xr3:uid="{B64A491E-3CBE-49D0-8EC3-72087F4DDCCB}" name="Missing/Incorrect Values" dataDxfId="36">
      <calculatedColumnFormula>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calculatedColumnFormula>
    </tableColumn>
    <tableColumn id="3" xr3:uid="{9DDE8CCF-D2E2-4AFB-A560-7D31812430F8}" name="Job Length (Days)" dataDxfId="35">
      <calculatedColumnFormula>IF(AND(May[[#This Row],[Start Date of Most Recent Job]]&lt;&gt;"",May[[#This Row],[End Date of Most Recent Job]]&lt;&gt;""),DATEDIF(May[[#This Row],[Start Date of Most Recent Job]],May[[#This Row],[End Date of Most Recent Job]],"D"),"")</calculatedColumnFormula>
    </tableColumn>
    <tableColumn id="5" xr3:uid="{2C778678-989E-4CC9-8FD5-998E89646D0B}" name="Len" dataDxfId="34">
      <calculatedColumnFormula>LEN(May[[#This Row],[Missing/Incorrect Values]])</calculatedColumnFormula>
    </tableColumn>
  </tableColumns>
  <tableStyleInfo name="TableStyleLight1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A87D659-9519-4D8B-B660-D5E0376612AB}" name="June" displayName="June" ref="A1:T37" totalsRowShown="0" headerRowDxfId="33" dataDxfId="32" headerRowCellStyle="Currency">
  <autoFilter ref="A1:T37" xr:uid="{7AAAEB28-6384-43D1-A669-E4D395D9FA00}"/>
  <sortState xmlns:xlrd2="http://schemas.microsoft.com/office/spreadsheetml/2017/richdata2" ref="A2:R36">
    <sortCondition ref="L1:L36"/>
  </sortState>
  <tableColumns count="20">
    <tableColumn id="1" xr3:uid="{9BDFF10E-C65A-46C1-BDB0-930C777F4531}" name="Client's Last Name" dataDxfId="31"/>
    <tableColumn id="13" xr3:uid="{83EC15ED-092C-41DB-8E73-1A0F23B05026}" name="Client's First Name" dataDxfId="30"/>
    <tableColumn id="2" xr3:uid="{E20467DB-36BB-4415-86D5-D14DA6D88E33}" name="Client ID" dataDxfId="29"/>
    <tableColumn id="17" xr3:uid="{8B84CBF6-C6BA-403D-A07D-5676F35624B3}" name="Most Recent Clubhouse Attendance Date" dataDxfId="28"/>
    <tableColumn id="22" xr3:uid="{35D77F7D-7B4D-437F-9D38-A92F00F0182A}" name="Did this Client Receive Pre-Employment Supports this Month?_x000a_(Yes/No)" dataDxfId="27"/>
    <tableColumn id="23" xr3:uid="{05B228EE-7706-49C4-B138-88A5D41EE2C7}" name="Is This Client Receiving Benefits?_x000a_(Yes/No)" dataDxfId="26"/>
    <tableColumn id="21" xr3:uid="{E6155460-8418-4305-A28B-132C10BE2885}" name="Did This Client Receive Supported Employment Services this Month?_x000a_(Yes/No)" dataDxfId="25"/>
    <tableColumn id="4" xr3:uid="{6AA6BDDA-1789-4890-94F7-EAF1DCF675A4}" name="Supported Employment Initial Assessment Completion Date" dataDxfId="24"/>
    <tableColumn id="20" xr3:uid="{04346B51-1A17-4F63-950D-19A4A5770D26}" name="Supported Employment Initial Service Plan Creation Date" dataDxfId="23"/>
    <tableColumn id="18" xr3:uid="{D5A3AC97-AE24-4849-B8A4-DFCF0EE53C61}" name="Most Recent Supported Employment Service Date" dataDxfId="22"/>
    <tableColumn id="19" xr3:uid="{13E2E8A1-1152-4463-B3E5-F39AB7D91EA8}" name="Supported Employment Discharge Date" dataDxfId="21"/>
    <tableColumn id="7" xr3:uid="{503DFB04-F9AA-47A1-A09E-DCE564FC15B3}" name="Start Date of Most Recent Job" dataDxfId="20"/>
    <tableColumn id="16" xr3:uid="{9887F037-3717-449B-B701-C1E98AAD3867}" name="End Date of Most Recent Job" dataDxfId="19" dataCellStyle="Currency"/>
    <tableColumn id="8" xr3:uid="{7519D351-41E1-4AF5-BE3E-EBF682179A89}" name="Employer Name " dataDxfId="18"/>
    <tableColumn id="9" xr3:uid="{8AA58692-6E8C-4BDA-B25B-F29FD77C566B}" name="Job Title" dataDxfId="17"/>
    <tableColumn id="10" xr3:uid="{0DF0EEDA-DE4B-41C3-8926-14A17EA3F03A}" name="Average # Hours Worked Per Week" dataDxfId="16"/>
    <tableColumn id="11" xr3:uid="{56D9F9FF-49A4-4E12-AFFA-42FC9920187C}" name=" Hourly Pay" dataDxfId="15" dataCellStyle="Currency"/>
    <tableColumn id="12" xr3:uid="{BEE5490C-7BCD-4060-A06C-D93E4A95F2AF}" name="Missing/Incorrect Values" dataDxfId="14">
      <calculatedColumnFormula>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calculatedColumnFormula>
    </tableColumn>
    <tableColumn id="3" xr3:uid="{91081A13-FDDA-46EB-BD17-E894C55C6567}" name="Job Length (Days)" dataDxfId="13">
      <calculatedColumnFormula>IF(AND(June[[#This Row],[Start Date of Most Recent Job]]&lt;&gt;"",June[[#This Row],[End Date of Most Recent Job]]&lt;&gt;""),DATEDIF(June[[#This Row],[Start Date of Most Recent Job]],June[[#This Row],[End Date of Most Recent Job]],"D"),"")</calculatedColumnFormula>
    </tableColumn>
    <tableColumn id="5" xr3:uid="{7EE80797-B19A-4EBE-AFE5-D0F619B18DF3}" name="Len" dataDxfId="12">
      <calculatedColumnFormula>LEN(June[[#This Row],[Missing/Incorrect Values]])</calculatedColumnFormula>
    </tableColumn>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A68B4E-EA89-46C7-BB86-B72A4F2CE12A}" name="July" displayName="July" ref="A1:T38" totalsRowShown="0" headerRowDxfId="275" dataDxfId="274" headerRowCellStyle="Currency">
  <autoFilter ref="A1:T38" xr:uid="{7AAAEB28-6384-43D1-A669-E4D395D9FA00}"/>
  <sortState xmlns:xlrd2="http://schemas.microsoft.com/office/spreadsheetml/2017/richdata2" ref="A2:R36">
    <sortCondition ref="L1:L36"/>
  </sortState>
  <tableColumns count="20">
    <tableColumn id="1" xr3:uid="{97228D8F-B474-4886-B739-FB82FAB7A750}" name="Client's Last Name" dataDxfId="273"/>
    <tableColumn id="13" xr3:uid="{8C6ED193-23CD-41B0-9B41-E670382B8CC4}" name="Client's First Name" dataDxfId="272"/>
    <tableColumn id="2" xr3:uid="{40F5C0A2-2028-4C42-86E2-6220906635EB}" name="Client ID" dataDxfId="271"/>
    <tableColumn id="17" xr3:uid="{527AE36C-EF3B-4217-A3B3-60734C9EFE32}" name="Most Recent Clubhouse Attendance Date" dataDxfId="270"/>
    <tableColumn id="22" xr3:uid="{0C3280F0-EAF0-4001-80A1-DA6C242EF41F}" name="Did this Client Receive Pre-Employment Supports this Month?_x000a_(Yes/No)" dataDxfId="269"/>
    <tableColumn id="23" xr3:uid="{DF913BC2-5DDD-4C2E-A875-2317A7BA0A1A}" name="Is This Client Receiving Benefits?_x000a_(Yes/No)" dataDxfId="268"/>
    <tableColumn id="21" xr3:uid="{051883D3-5E58-4EE0-A769-FD2A0A8D5A22}" name="Did This Client Receive Supported Employment Services this Month?_x000a_(Yes/No)" dataDxfId="267"/>
    <tableColumn id="4" xr3:uid="{E6A8D01F-2889-44B9-B346-978D9637BC6A}" name="Supported Employment Initial Assessment Completion Date" dataDxfId="266"/>
    <tableColumn id="20" xr3:uid="{837D171B-AD49-4AE8-8501-9C15ADFACBF4}" name="Supported Employment Initial Service Plan Creation Date" dataDxfId="265"/>
    <tableColumn id="18" xr3:uid="{3FE9FE30-72B5-49F2-B1C3-FBC56D6E0812}" name="Most Recent Supported Employment Service Date" dataDxfId="264"/>
    <tableColumn id="19" xr3:uid="{DE791469-3C26-43CE-8BD9-66A31F1E542C}" name="Supported Employment Discharge Date" dataDxfId="263"/>
    <tableColumn id="7" xr3:uid="{A8FFADBC-365A-4321-AE85-8885273F6C5B}" name="Start Date of Most Recent Job" dataDxfId="262"/>
    <tableColumn id="16" xr3:uid="{31801C2F-D4B3-4564-B142-6AD5CA634CA6}" name="End Date of Most Recent Job" dataDxfId="261" dataCellStyle="Currency"/>
    <tableColumn id="8" xr3:uid="{F63744B0-A172-4AB4-88DE-165C18AF5D50}" name="Employer Name " dataDxfId="260"/>
    <tableColumn id="9" xr3:uid="{1350400E-5BA5-4FBF-AE27-F033960284D3}" name="Job Title" dataDxfId="259"/>
    <tableColumn id="10" xr3:uid="{D11CE6DF-8921-496C-A11F-21D108CB4AFB}" name="Average # Hours Worked Per Week" dataDxfId="258"/>
    <tableColumn id="11" xr3:uid="{5700DC2D-86D2-4A69-B80B-9D0D27B71A61}" name=" Hourly Pay" dataDxfId="257" dataCellStyle="Currency"/>
    <tableColumn id="12" xr3:uid="{CA8F44D0-5641-44B4-97DA-FE3AE4BBC200}" name="Missing/Incorrect Values" dataDxfId="256">
      <calculatedColumnFormula>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calculatedColumnFormula>
    </tableColumn>
    <tableColumn id="3" xr3:uid="{905B256E-329A-46C0-8B6F-57D64FE9181F}" name="Job Length (Days)" dataDxfId="255">
      <calculatedColumnFormula>IF(AND(July[[#This Row],[Start Date of Most Recent Job]]&lt;&gt;"",July[[#This Row],[End Date of Most Recent Job]]&lt;&gt;""),DATEDIF(July[[#This Row],[Start Date of Most Recent Job]],July[[#This Row],[End Date of Most Recent Job]],"D"),"")</calculatedColumnFormula>
    </tableColumn>
    <tableColumn id="5" xr3:uid="{10607E8F-CF81-4580-A38D-826DB42B3D87}" name="Len" dataDxfId="254">
      <calculatedColumnFormula>LEN(July[[#This Row],[Missing/Incorrect Values]])</calculatedColumnFormula>
    </tableColumn>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15AFE58-C2FB-439B-8767-32E130D99432}" name="August" displayName="August" ref="A1:T37" totalsRowShown="0" headerRowDxfId="253" dataDxfId="252" headerRowCellStyle="Currency">
  <autoFilter ref="A1:T37" xr:uid="{7AAAEB28-6384-43D1-A669-E4D395D9FA00}"/>
  <sortState xmlns:xlrd2="http://schemas.microsoft.com/office/spreadsheetml/2017/richdata2" ref="A2:R36">
    <sortCondition ref="L1:L36"/>
  </sortState>
  <tableColumns count="20">
    <tableColumn id="1" xr3:uid="{0F9D1BAD-5AB8-45BF-84EC-3B99EE2B111D}" name="Client's Last Name" dataDxfId="251"/>
    <tableColumn id="13" xr3:uid="{4F07D383-E891-4243-AB0D-0BE95599E7EC}" name="Client's First Name" dataDxfId="250"/>
    <tableColumn id="2" xr3:uid="{2BDDD4BE-991D-4324-B74E-C04459F9F837}" name="Client ID" dataDxfId="249"/>
    <tableColumn id="17" xr3:uid="{E4E70303-55E8-40C6-AC17-7AC80EB8F8EF}" name="Most Recent Clubhouse Attendance Date" dataDxfId="248"/>
    <tableColumn id="22" xr3:uid="{F46FE6C9-7B13-4321-B448-2C0B3D461096}" name="Did this Client Receive Pre-Employment Supports this Month?_x000a_(Yes/No)" dataDxfId="247"/>
    <tableColumn id="23" xr3:uid="{ADE563F4-9E70-4144-AFAF-62DFF8DCD52D}" name="Is This Client Receiving Benefits?_x000a_(Yes/No)" dataDxfId="246"/>
    <tableColumn id="21" xr3:uid="{DCC78868-CD70-440B-8D3A-68CCF41DCB5E}" name="Did This Client Receive Supported Employment Services this Month?_x000a_(Yes/No)" dataDxfId="245"/>
    <tableColumn id="4" xr3:uid="{8AE71A39-8A3B-4683-A86E-A0162E1F31E9}" name="Supported Employment Initial Assessment Completion Date" dataDxfId="244"/>
    <tableColumn id="20" xr3:uid="{E875B09C-1C0E-4FA2-9F02-331FD88543DB}" name="Supported Employment Initial Service Plan Creation Date" dataDxfId="243"/>
    <tableColumn id="18" xr3:uid="{42865A13-8253-4300-9294-D66B0E154B0D}" name="Most Recent Supported Employment Service Date" dataDxfId="242"/>
    <tableColumn id="19" xr3:uid="{0A9F0249-D5FE-4354-A08A-03D78DA416D6}" name="Supported Employment Discharge Date" dataDxfId="241"/>
    <tableColumn id="7" xr3:uid="{D6FD4480-D782-4A39-A6EC-B2651030EA1E}" name="Start Date of Most Recent Job" dataDxfId="240"/>
    <tableColumn id="16" xr3:uid="{F8949CC0-D20F-4C0F-A325-F6AD8BEA5CCE}" name="End Date of Most Recent Job" dataDxfId="239" dataCellStyle="Currency"/>
    <tableColumn id="8" xr3:uid="{4D9488AC-0A12-4C86-897D-7541AD66FE34}" name="Employer Name " dataDxfId="238"/>
    <tableColumn id="9" xr3:uid="{12ABF7DA-F67F-449F-82D0-6432BD1ECFB6}" name="Job Title" dataDxfId="237"/>
    <tableColumn id="10" xr3:uid="{5008D948-4433-4871-8C01-65E235779C1D}" name="Average # Hours Worked Per Week" dataDxfId="236"/>
    <tableColumn id="11" xr3:uid="{782E3A7D-3EC5-4A43-BC83-054DA664BF43}" name=" Hourly Pay" dataDxfId="235" dataCellStyle="Currency"/>
    <tableColumn id="12" xr3:uid="{3B6AA0A2-8508-4A0D-9CE8-01376E0AC656}" name="Missing/Incorrect Values" dataDxfId="234">
      <calculatedColumnFormula>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calculatedColumnFormula>
    </tableColumn>
    <tableColumn id="3" xr3:uid="{3A4D5E71-9CB0-473B-8942-4AA1F9731D4F}" name="Job Length (Days)" dataDxfId="233">
      <calculatedColumnFormula>IF(AND(August[[#This Row],[Start Date of Most Recent Job]]&lt;&gt;"",August[[#This Row],[End Date of Most Recent Job]]&lt;&gt;""),DATEDIF(August[[#This Row],[Start Date of Most Recent Job]],August[[#This Row],[End Date of Most Recent Job]],"D"),"")</calculatedColumnFormula>
    </tableColumn>
    <tableColumn id="5" xr3:uid="{513B188C-7C64-4EB5-A815-EAC468C5FAE6}" name="Len" dataDxfId="232">
      <calculatedColumnFormula>LEN(August[[#This Row],[Missing/Incorrect Values]])</calculatedColumnFormula>
    </tableColumn>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A8E725-786C-44BA-8E47-D4E5FCB21A21}" name="September" displayName="September" ref="A1:T37" totalsRowShown="0" headerRowDxfId="231" dataDxfId="230" headerRowCellStyle="Currency">
  <autoFilter ref="A1:T37" xr:uid="{7AAAEB28-6384-43D1-A669-E4D395D9FA00}"/>
  <sortState xmlns:xlrd2="http://schemas.microsoft.com/office/spreadsheetml/2017/richdata2" ref="A2:R36">
    <sortCondition ref="L1:L36"/>
  </sortState>
  <tableColumns count="20">
    <tableColumn id="1" xr3:uid="{80EF644B-2F0D-49C4-8939-CBA671AC5D2C}" name="Client's Last Name" dataDxfId="229"/>
    <tableColumn id="13" xr3:uid="{4D919282-336D-43B3-9375-4142086D4256}" name="Client's First Name" dataDxfId="228"/>
    <tableColumn id="2" xr3:uid="{258A47EA-7E2F-452F-89CB-C180739C515B}" name="Client ID" dataDxfId="227"/>
    <tableColumn id="17" xr3:uid="{CC593C16-E74C-49C0-96DD-53D16BEBE574}" name="Most Recent Clubhouse Attendance Date" dataDxfId="226"/>
    <tableColumn id="22" xr3:uid="{DCDF5E69-A82C-42B2-BC4A-EF2AAD0CACA3}" name="Did this Client Receive Pre-Employment Supports this Month?_x000a_(Yes/No)" dataDxfId="225"/>
    <tableColumn id="23" xr3:uid="{A05BA96A-EBAB-4045-8D3E-8ACE6B789EE8}" name="Is This Client Receiving Benefits?_x000a_(Yes/No)" dataDxfId="224"/>
    <tableColumn id="21" xr3:uid="{431E16A2-824D-4186-A79C-965598ED8AED}" name="Did This Client Receive Supported Employment Services this Month?_x000a_(Yes/No)" dataDxfId="223"/>
    <tableColumn id="4" xr3:uid="{6DF80BFD-1647-40D5-A35C-225F5A6DFF7F}" name="Supported Employment Initial Assessment Completion Date" dataDxfId="222"/>
    <tableColumn id="20" xr3:uid="{9A3987E8-2077-4BBA-8047-7C9AD31EA515}" name="Supported Employment Initial Service Plan Creation Date" dataDxfId="221"/>
    <tableColumn id="18" xr3:uid="{14121BD6-CF41-48BD-8539-646FB75DB822}" name="Most Recent Supported Employment Service Date" dataDxfId="220"/>
    <tableColumn id="19" xr3:uid="{94D554F6-9263-4599-B1A8-BEB77AE100DA}" name="Supported Employment Discharge Date" dataDxfId="219"/>
    <tableColumn id="7" xr3:uid="{76865369-C2A5-4569-B6CD-B46501A97558}" name="Start Date of Most Recent Job" dataDxfId="218"/>
    <tableColumn id="16" xr3:uid="{9FDBB87C-9D40-4046-B737-47B848451B4C}" name="End Date of Most Recent Job" dataDxfId="217" dataCellStyle="Currency"/>
    <tableColumn id="8" xr3:uid="{D1CDDC83-CE9D-408F-A359-FBED4735C1B0}" name="Employer Name " dataDxfId="216"/>
    <tableColumn id="9" xr3:uid="{A75FE756-BE13-4DD1-822A-699621DF3E9A}" name="Job Title" dataDxfId="215"/>
    <tableColumn id="10" xr3:uid="{B252173E-F5AE-4980-B128-DCF2D21FA71A}" name="Average # Hours Worked Per Week" dataDxfId="214"/>
    <tableColumn id="11" xr3:uid="{0C04CA02-B35A-4E64-BA96-36F8C37BB89C}" name=" Hourly Pay" dataDxfId="213" dataCellStyle="Currency"/>
    <tableColumn id="12" xr3:uid="{5884ACCB-86C6-4873-8DDC-C7C4C281A5F9}" name="Missing/Incorrect Values" dataDxfId="212">
      <calculatedColumnFormula>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calculatedColumnFormula>
    </tableColumn>
    <tableColumn id="3" xr3:uid="{FF93F0C5-BC5F-42D4-97ED-5B46EA4B064E}" name="Job Length (Days)" dataDxfId="211">
      <calculatedColumnFormula>IF(AND(September[[#This Row],[Start Date of Most Recent Job]]&lt;&gt;"",September[[#This Row],[End Date of Most Recent Job]]&lt;&gt;""),DATEDIF(September[[#This Row],[Start Date of Most Recent Job]],September[[#This Row],[End Date of Most Recent Job]],"D"),"")</calculatedColumnFormula>
    </tableColumn>
    <tableColumn id="5" xr3:uid="{2F869DD9-C6DE-4318-BF6A-E9A8DF5C588C}" name="Len" dataDxfId="210">
      <calculatedColumnFormula>LEN(September[[#This Row],[Missing/Incorrect Values]])</calculatedColumnFormula>
    </tableColumn>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3B9128-AE9B-41D0-BA51-91A0C12324ED}" name="October" displayName="October" ref="A1:T37" totalsRowShown="0" headerRowDxfId="209" dataDxfId="208" headerRowCellStyle="Currency">
  <autoFilter ref="A1:T37" xr:uid="{7AAAEB28-6384-43D1-A669-E4D395D9FA00}"/>
  <sortState xmlns:xlrd2="http://schemas.microsoft.com/office/spreadsheetml/2017/richdata2" ref="A2:R36">
    <sortCondition ref="L1:L36"/>
  </sortState>
  <tableColumns count="20">
    <tableColumn id="1" xr3:uid="{99A9BCF3-B55A-4719-9A29-A46FAE0FA858}" name="Client's Last Name" dataDxfId="207"/>
    <tableColumn id="13" xr3:uid="{F4F35E70-94BB-4EB8-8EAA-D6802E95B637}" name="Client's First Name" dataDxfId="206"/>
    <tableColumn id="2" xr3:uid="{8589126B-E0AC-4ED5-8DC5-E834D1A8B46B}" name="Client ID" dataDxfId="205"/>
    <tableColumn id="17" xr3:uid="{F8A17F53-4A90-408B-892D-DBB986020CD9}" name="Most Recent Clubhouse Attendance Date" dataDxfId="204"/>
    <tableColumn id="22" xr3:uid="{385D5D7B-CE78-4331-B201-01DBA79A83B2}" name="Did this Client Receive Pre-Employment Supports this Month?_x000a_(Yes/No)" dataDxfId="203"/>
    <tableColumn id="23" xr3:uid="{D9649940-D220-4095-A2D5-32F87378E9F1}" name="Is This Client Receiving Benefits?_x000a_(Yes/No)" dataDxfId="202"/>
    <tableColumn id="21" xr3:uid="{00C7BCA2-9A1D-47EE-83B0-F9EE6E52CC73}" name="Did This Client Receive Supported Employment Services this Month?_x000a_(Yes/No)" dataDxfId="201"/>
    <tableColumn id="4" xr3:uid="{4408F304-0118-4A93-BFEC-B467B7D89A22}" name="Supported Employment Initial Assessment Completion Date" dataDxfId="200"/>
    <tableColumn id="20" xr3:uid="{C5F3D9A3-55E2-4DC6-A378-FC42021422E3}" name="Supported Employment Initial Service Plan Creation Date" dataDxfId="199"/>
    <tableColumn id="18" xr3:uid="{27B6D077-64FE-4B96-8EE1-3F81AA909ACD}" name="Most Recent Supported Employment Service Date" dataDxfId="198"/>
    <tableColumn id="19" xr3:uid="{BF08FBD4-315E-4758-A5F8-AA28A0315715}" name="Supported Employment Discharge Date" dataDxfId="197"/>
    <tableColumn id="7" xr3:uid="{A31D4662-5E2B-4505-A1E6-57DB28B4BF24}" name="Start Date of Most Recent Job" dataDxfId="196"/>
    <tableColumn id="16" xr3:uid="{11DCEF94-2361-45E7-99EB-ACAA6F8BB541}" name="End Date of Most Recent Job" dataDxfId="195" dataCellStyle="Currency"/>
    <tableColumn id="8" xr3:uid="{478EFEB5-8C1D-401F-B15A-FCAD75EF779D}" name="Employer Name " dataDxfId="194"/>
    <tableColumn id="9" xr3:uid="{6013EE81-AF01-4A40-A124-61A6E0A81FEF}" name="Job Title" dataDxfId="193"/>
    <tableColumn id="10" xr3:uid="{9E09CED1-36FB-4298-B222-CDD757249561}" name="Average # Hours Worked Per Week" dataDxfId="192"/>
    <tableColumn id="11" xr3:uid="{92C53BC1-4DD3-49DC-B463-55041AB47D12}" name=" Hourly Pay" dataDxfId="191" dataCellStyle="Currency"/>
    <tableColumn id="12" xr3:uid="{072CD111-9017-4479-98F8-CE41A7B0CF7A}" name="Missing/Incorrect Values" dataDxfId="190">
      <calculatedColumnFormula>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calculatedColumnFormula>
    </tableColumn>
    <tableColumn id="3" xr3:uid="{07303FE8-DB1E-41B7-8204-50429581A416}" name="Job Length (Days)" dataDxfId="189">
      <calculatedColumnFormula>IF(AND(October[[#This Row],[Start Date of Most Recent Job]]&lt;&gt;"",October[[#This Row],[End Date of Most Recent Job]]&lt;&gt;""),DATEDIF(October[[#This Row],[Start Date of Most Recent Job]],October[[#This Row],[End Date of Most Recent Job]],"D"),"")</calculatedColumnFormula>
    </tableColumn>
    <tableColumn id="5" xr3:uid="{35123BEA-5720-44DD-BB71-5936F1A29EA6}" name="Len" dataDxfId="188">
      <calculatedColumnFormula>LEN(October[[#This Row],[Missing/Incorrect Values]])</calculatedColumnFormula>
    </tableColumn>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4BECC1-A41C-496D-8B89-06509BF82FBD}" name="November" displayName="November" ref="A1:T38" totalsRowShown="0" headerRowDxfId="187" dataDxfId="186" headerRowCellStyle="Currency">
  <autoFilter ref="A1:T38" xr:uid="{7AAAEB28-6384-43D1-A669-E4D395D9FA00}"/>
  <sortState xmlns:xlrd2="http://schemas.microsoft.com/office/spreadsheetml/2017/richdata2" ref="A2:R36">
    <sortCondition ref="L1:L36"/>
  </sortState>
  <tableColumns count="20">
    <tableColumn id="1" xr3:uid="{BB8BDB14-9B3A-4A98-805B-BAD9FF83F9CF}" name="Client's Last Name" dataDxfId="185"/>
    <tableColumn id="13" xr3:uid="{AD69310B-B8E9-4AAA-B6C6-DA2545BC11EB}" name="Client's First Name" dataDxfId="184"/>
    <tableColumn id="2" xr3:uid="{B9EC4112-749D-4F6A-A115-E3F74333CD9F}" name="Client ID" dataDxfId="183"/>
    <tableColumn id="17" xr3:uid="{FB0C5B42-5EFA-4981-9E6B-E93D2358F568}" name="Most Recent Clubhouse Attendance Date" dataDxfId="182"/>
    <tableColumn id="22" xr3:uid="{788E2917-BCF7-42AB-9AAD-B41FA2200CAA}" name="Did this Client Receive Pre-Employment Supports this Month?_x000a_(Yes/No)" dataDxfId="181"/>
    <tableColumn id="23" xr3:uid="{201C60F4-5617-4F10-BE95-39A260EC601C}" name="Is This Client Receiving Benefits?_x000a_(Yes/No)" dataDxfId="180"/>
    <tableColumn id="21" xr3:uid="{6EC6A761-9DB2-4644-9EBA-139BB712CB38}" name="Did This Client Receive Supported Employment Services this Month?_x000a_(Yes/No)" dataDxfId="179"/>
    <tableColumn id="4" xr3:uid="{DEC7F27A-FB32-4D90-995C-C7F1176D24B3}" name="Supported Employment Initial Assessment Completion Date" dataDxfId="178"/>
    <tableColumn id="20" xr3:uid="{1DCDAAE6-0C13-4088-8B0A-052AFA752634}" name="Supported Employment Initial Service Plan Creation Date" dataDxfId="177"/>
    <tableColumn id="18" xr3:uid="{8557D268-8232-42B2-BB34-FD1D943CD907}" name="Most Recent Supported Employment Service Date" dataDxfId="176"/>
    <tableColumn id="19" xr3:uid="{A54C2641-CBD1-43D1-B485-BE9DDD1BDBAD}" name="Supported Employment Discharge Date" dataDxfId="175"/>
    <tableColumn id="7" xr3:uid="{79007A4D-DF94-47F7-9CC3-C5AE12388524}" name="Start Date of Most Recent Job" dataDxfId="174"/>
    <tableColumn id="16" xr3:uid="{A39BD47F-6B15-4AE2-83B3-C29CA5917E69}" name="End Date of Most Recent Job" dataDxfId="173" dataCellStyle="Currency"/>
    <tableColumn id="8" xr3:uid="{EDDDD385-25E7-4614-98CE-99047915A4C4}" name="Employer Name " dataDxfId="172"/>
    <tableColumn id="9" xr3:uid="{DC49B916-A2D5-4D3A-B0BD-858EF705B817}" name="Job Title" dataDxfId="171"/>
    <tableColumn id="10" xr3:uid="{631FD45E-7D86-4A06-B78D-507D05CBFD81}" name="Average # Hours Worked Per Week" dataDxfId="170"/>
    <tableColumn id="11" xr3:uid="{F4D83BF5-4635-4EA9-AF18-C5ED0B91026F}" name=" Hourly Pay" dataDxfId="169" dataCellStyle="Currency"/>
    <tableColumn id="12" xr3:uid="{F72B7BF1-E777-4F13-AF2F-52F22C95D49A}" name="Missing/Incorrect Values" dataDxfId="168">
      <calculatedColumnFormula>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calculatedColumnFormula>
    </tableColumn>
    <tableColumn id="3" xr3:uid="{49609E0C-8E22-454C-9CD2-5AF557EC0A38}" name="Job Length (Days)" dataDxfId="167">
      <calculatedColumnFormula>IF(AND(November[[#This Row],[Start Date of Most Recent Job]]&lt;&gt;"",November[[#This Row],[End Date of Most Recent Job]]&lt;&gt;""),DATEDIF(November[[#This Row],[Start Date of Most Recent Job]],November[[#This Row],[End Date of Most Recent Job]],"D"),"")</calculatedColumnFormula>
    </tableColumn>
    <tableColumn id="5" xr3:uid="{9E2A003E-FADC-48D5-BCBA-925EBB722754}" name="Len" dataDxfId="166">
      <calculatedColumnFormula>LEN(November[[#This Row],[Missing/Incorrect Values]])</calculatedColumnFormula>
    </tableColumn>
  </tableColumns>
  <tableStyleInfo name="TableStyleLight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2B32537-6E95-4F12-9804-3899C9C27782}" name="December" displayName="December" ref="A1:T37" totalsRowShown="0" headerRowDxfId="165" dataDxfId="164" headerRowCellStyle="Currency">
  <autoFilter ref="A1:T37" xr:uid="{7AAAEB28-6384-43D1-A669-E4D395D9FA00}"/>
  <sortState xmlns:xlrd2="http://schemas.microsoft.com/office/spreadsheetml/2017/richdata2" ref="A2:R36">
    <sortCondition ref="L1:L36"/>
  </sortState>
  <tableColumns count="20">
    <tableColumn id="1" xr3:uid="{1B433D5D-F135-466F-8E18-9DB6DC87F07A}" name="Client's Last Name" dataDxfId="163"/>
    <tableColumn id="13" xr3:uid="{410B03C0-4F12-49E7-A2BB-8923F22DC4E4}" name="Client's First Name" dataDxfId="162"/>
    <tableColumn id="2" xr3:uid="{8E47D56E-F42D-4A6C-ADE7-82C5E528B681}" name="Client ID" dataDxfId="161"/>
    <tableColumn id="17" xr3:uid="{E9C2E965-2683-4AAD-8AA7-009C01006D0D}" name="Most Recent Clubhouse Attendance Date" dataDxfId="160"/>
    <tableColumn id="22" xr3:uid="{9205CC81-6600-409D-A850-0868216FCD86}" name="Did this Client Receive Pre-Employment Supports this Month?_x000a_(Yes/No)" dataDxfId="159"/>
    <tableColumn id="23" xr3:uid="{EDFDD651-1C38-494C-B356-7E48782C86BF}" name="Is This Client Receiving Benefits?_x000a_(Yes/No)" dataDxfId="158"/>
    <tableColumn id="21" xr3:uid="{A086D170-09ED-4265-B5EA-5A5CF3A09BC9}" name="Did This Client Receive Supported Employment Services this Month?_x000a_(Yes/No)" dataDxfId="157"/>
    <tableColumn id="4" xr3:uid="{E48DC677-75FB-4ED6-BA45-DB2E7B31E86E}" name="Supported Employment Initial Assessment Completion Date" dataDxfId="156"/>
    <tableColumn id="20" xr3:uid="{4FBB9DAB-47CA-4194-A4B9-ADF280BA99B1}" name="Supported Employment Initial Service Plan Creation Date" dataDxfId="155"/>
    <tableColumn id="18" xr3:uid="{6BC1B714-86E2-4BF2-B040-86F8044099B9}" name="Most Recent Supported Employment Service Date" dataDxfId="154"/>
    <tableColumn id="19" xr3:uid="{705759BD-5E40-484A-90C0-C7DC35EE0EB6}" name="Supported Employment Discharge Date" dataDxfId="153"/>
    <tableColumn id="7" xr3:uid="{55B405D3-682E-4F02-B9B0-0215AB5652FC}" name="Start Date of Most Recent Job" dataDxfId="152"/>
    <tableColumn id="16" xr3:uid="{8BF8787F-C1B4-46C5-B8FA-EC12C35E5FE2}" name="End Date of Most Recent Job" dataDxfId="151" dataCellStyle="Currency"/>
    <tableColumn id="8" xr3:uid="{EA87320E-1EC4-4264-B358-5E3CCDA3FD95}" name="Employer Name " dataDxfId="150"/>
    <tableColumn id="9" xr3:uid="{DF173A26-A986-4B00-B7D2-1F00A7023E94}" name="Job Title" dataDxfId="149"/>
    <tableColumn id="10" xr3:uid="{DF84148E-A895-416A-A10F-F84247634333}" name="Average # Hours Worked Per Week" dataDxfId="148"/>
    <tableColumn id="11" xr3:uid="{37467E4E-D475-4A8A-8097-A4CE51545A5A}" name=" Hourly Pay" dataDxfId="147" dataCellStyle="Currency"/>
    <tableColumn id="12" xr3:uid="{1E3F8FC6-BB06-4EA0-8641-EB876A4EB38C}" name="Missing/Incorrect Values" dataDxfId="146">
      <calculatedColumnFormula>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calculatedColumnFormula>
    </tableColumn>
    <tableColumn id="3" xr3:uid="{5746B092-1FF6-4DBD-A3CE-4551AC0CCFD4}" name="Job Length (Days)" dataDxfId="145">
      <calculatedColumnFormula>IF(AND(December[[#This Row],[Start Date of Most Recent Job]]&lt;&gt;"",December[[#This Row],[End Date of Most Recent Job]]&lt;&gt;""),DATEDIF(December[[#This Row],[Start Date of Most Recent Job]],December[[#This Row],[End Date of Most Recent Job]],"D"),"")</calculatedColumnFormula>
    </tableColumn>
    <tableColumn id="5" xr3:uid="{AFAD0286-DFA5-432F-9540-F57255321AA6}" name="Len" dataDxfId="144">
      <calculatedColumnFormula>LEN(December[[#This Row],[Missing/Incorrect Values]])</calculatedColumnFormula>
    </tableColumn>
  </tableColumns>
  <tableStyleInfo name="TableStyleLight1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173C7DB-F97A-4FE8-9F5A-9C80520FE654}" name="January" displayName="January" ref="A1:T37" totalsRowShown="0" headerRowDxfId="143" dataDxfId="142" headerRowCellStyle="Currency">
  <autoFilter ref="A1:T37" xr:uid="{7AAAEB28-6384-43D1-A669-E4D395D9FA00}"/>
  <sortState xmlns:xlrd2="http://schemas.microsoft.com/office/spreadsheetml/2017/richdata2" ref="A2:R36">
    <sortCondition ref="L1:L36"/>
  </sortState>
  <tableColumns count="20">
    <tableColumn id="1" xr3:uid="{3BE1B14E-946A-4B99-84D6-CE10CAB7BF46}" name="Client's Last Name" dataDxfId="141"/>
    <tableColumn id="13" xr3:uid="{8CA8E960-B783-46D6-BB88-5E3C30720E31}" name="Client's First Name" dataDxfId="140"/>
    <tableColumn id="2" xr3:uid="{81D046DC-69FB-457D-B6E1-64D0DAEEE04D}" name="Client ID" dataDxfId="139"/>
    <tableColumn id="17" xr3:uid="{B96591BA-F7A8-4F64-8C05-D5073DF6EFCC}" name="Most Recent Clubhouse Attendance Date" dataDxfId="138"/>
    <tableColumn id="22" xr3:uid="{8C8BFBD2-09F1-4C3B-AF00-57C5F76F9B6F}" name="Did this Client Receive Pre-Employment Supports this Month?_x000a_(Yes/No)" dataDxfId="137"/>
    <tableColumn id="23" xr3:uid="{77A92CCA-6BA0-4AB0-AA83-AFD9DA6DC20B}" name="Is This Client Receiving Benefits?_x000a_(Yes/No)" dataDxfId="136"/>
    <tableColumn id="21" xr3:uid="{80A37F2B-118B-414C-8E3F-FBDC3663FC63}" name="Did This Client Receive Supported Employment Services this Month?_x000a_(Yes/No)" dataDxfId="135"/>
    <tableColumn id="4" xr3:uid="{CEAF61F8-1FCF-4759-8394-50E23514CB10}" name="Supported Employment Initial Assessment Completion Date" dataDxfId="134"/>
    <tableColumn id="20" xr3:uid="{F9E073B1-4C37-4C66-B8E5-27FE72BB965D}" name="Supported Employment Initial Service Plan Creation Date" dataDxfId="133"/>
    <tableColumn id="18" xr3:uid="{C90141D3-5A9F-4499-8D54-A97F3C7780DF}" name="Most Recent Supported Employment Service Date" dataDxfId="132"/>
    <tableColumn id="19" xr3:uid="{49DC8579-182B-4AB4-BF3B-8D3C9F17CD01}" name="Supported Employment Discharge Date" dataDxfId="131"/>
    <tableColumn id="7" xr3:uid="{AD72FAA1-5591-49B8-B387-D074AE5D6A4D}" name="Start Date of Most Recent Job" dataDxfId="130"/>
    <tableColumn id="16" xr3:uid="{81FB0717-10BF-422B-A770-D5894D72D1C6}" name="End Date of Most Recent Job" dataDxfId="129" dataCellStyle="Currency"/>
    <tableColumn id="8" xr3:uid="{268DF181-5819-4154-A392-090993F63B7A}" name="Employer Name " dataDxfId="128"/>
    <tableColumn id="9" xr3:uid="{148BA322-88AF-4981-ABCB-E1A5DD88F5E4}" name="Job Title" dataDxfId="127"/>
    <tableColumn id="10" xr3:uid="{A38D5B73-2268-4868-8CD9-3DAF9B6AB4A2}" name="Average # Hours Worked Per Week" dataDxfId="126"/>
    <tableColumn id="11" xr3:uid="{38570F23-2EAB-4BC2-B244-4DFEB0ABEBFD}" name=" Hourly Pay" dataDxfId="125" dataCellStyle="Currency"/>
    <tableColumn id="12" xr3:uid="{125CBD86-07FD-44A8-96A4-8C186AD6F78D}" name="Missing/Incorrect Values" dataDxfId="124">
      <calculatedColumnFormula>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calculatedColumnFormula>
    </tableColumn>
    <tableColumn id="3" xr3:uid="{8A5199ED-69B4-462D-9214-FA74290CA0D1}" name="Job Length (Days)" dataDxfId="123">
      <calculatedColumnFormula>IF(AND(January[[#This Row],[Start Date of Most Recent Job]]&lt;&gt;"",January[[#This Row],[End Date of Most Recent Job]]&lt;&gt;""),DATEDIF(January[[#This Row],[Start Date of Most Recent Job]],January[[#This Row],[End Date of Most Recent Job]],"D"),"")</calculatedColumnFormula>
    </tableColumn>
    <tableColumn id="5" xr3:uid="{2AB8100D-185C-4321-A585-1DA0D09AA24C}" name="Len" dataDxfId="122">
      <calculatedColumnFormula>LEN(January[[#This Row],[Missing/Incorrect Values]])</calculatedColumnFormula>
    </tableColumn>
  </tableColumns>
  <tableStyleInfo name="TableStyleLight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504670-B38C-4B19-A9E7-7CDE9AB588A0}" name="February" displayName="February" ref="A1:T37" totalsRowShown="0" headerRowDxfId="121" dataDxfId="120" headerRowCellStyle="Currency">
  <autoFilter ref="A1:T37" xr:uid="{7AAAEB28-6384-43D1-A669-E4D395D9FA00}"/>
  <sortState xmlns:xlrd2="http://schemas.microsoft.com/office/spreadsheetml/2017/richdata2" ref="A2:R36">
    <sortCondition ref="L1:L36"/>
  </sortState>
  <tableColumns count="20">
    <tableColumn id="1" xr3:uid="{45C52B10-DAE3-4CA7-A9EF-0CE03B269CBC}" name="Client's Last Name" dataDxfId="119"/>
    <tableColumn id="13" xr3:uid="{703EE0FA-E9B3-437A-94C4-C4065D3C57AC}" name="Client's First Name" dataDxfId="118"/>
    <tableColumn id="2" xr3:uid="{B4BA2B6A-9D8F-4243-B761-3771396D5D87}" name="Client ID" dataDxfId="117"/>
    <tableColumn id="17" xr3:uid="{DAC48F43-C74A-46E8-8DB4-6F8FE1A7CFD9}" name="Most Recent Clubhouse Attendance Date" dataDxfId="116"/>
    <tableColumn id="22" xr3:uid="{32D9E175-EA9C-4CBC-927E-1EE0C156E7B1}" name="Did this Client Receive Pre-Employment Supports this Month?_x000a_(Yes/No)" dataDxfId="115"/>
    <tableColumn id="23" xr3:uid="{0B285A26-61F4-424D-83B3-10F44F54227A}" name="Is This Client Receiving Benefits?_x000a_(Yes/No)" dataDxfId="114"/>
    <tableColumn id="21" xr3:uid="{837872D9-6584-41C5-8E32-13C85F96CE6D}" name="Did This Client Receive Supported Employment Services this Month?_x000a_(Yes/No)" dataDxfId="113"/>
    <tableColumn id="4" xr3:uid="{87FD6DC9-04FE-4E2A-839D-D7CFFA70EC66}" name="Supported Employment Initial Assessment Completion Date" dataDxfId="112"/>
    <tableColumn id="20" xr3:uid="{84D7F25C-DCCA-4B59-A7EE-8EB177A13363}" name="Supported Employment Initial Service Plan Creation Date" dataDxfId="111"/>
    <tableColumn id="18" xr3:uid="{ACA96ABB-474B-4C6C-8FD2-FB12BB437A01}" name="Most Recent Supported Employment Service Date" dataDxfId="110"/>
    <tableColumn id="19" xr3:uid="{E2D7C263-3D23-474F-AAA3-103363E4F1F8}" name="Supported Employment Discharge Date" dataDxfId="109"/>
    <tableColumn id="7" xr3:uid="{CA651F83-F58A-45E4-A184-5558C2DC40FF}" name="Start Date of Most Recent Job" dataDxfId="108"/>
    <tableColumn id="16" xr3:uid="{2A43BB6E-E0B5-404C-A64A-2393AABC4881}" name="End Date of Most Recent Job" dataDxfId="107" dataCellStyle="Currency"/>
    <tableColumn id="8" xr3:uid="{0AB2DEF8-23E3-4882-A1BB-499F44C17BD1}" name="Employer Name " dataDxfId="106"/>
    <tableColumn id="9" xr3:uid="{06E1ACD9-A1BA-41E8-8429-7246E80AEA36}" name="Job Title" dataDxfId="105"/>
    <tableColumn id="10" xr3:uid="{FCA7FC1F-CF0E-43F8-94A7-91E999299BB2}" name="Average # Hours Worked Per Week" dataDxfId="104"/>
    <tableColumn id="11" xr3:uid="{5B263216-625A-4917-9BB8-94CF234087FC}" name=" Hourly Pay" dataDxfId="103" dataCellStyle="Currency"/>
    <tableColumn id="12" xr3:uid="{84F6CE0A-FC43-427D-A4E5-54FB4D7A996C}" name="Missing/Incorrect Values" dataDxfId="102">
      <calculatedColumnFormula>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calculatedColumnFormula>
    </tableColumn>
    <tableColumn id="3" xr3:uid="{F0F346AF-7AF4-4E00-ABDD-3C24CA9BC181}" name="Job Length (Days)" dataDxfId="101">
      <calculatedColumnFormula>IF(AND(February[[#This Row],[Start Date of Most Recent Job]]&lt;&gt;"",February[[#This Row],[End Date of Most Recent Job]]&lt;&gt;""),DATEDIF(February[[#This Row],[Start Date of Most Recent Job]],February[[#This Row],[End Date of Most Recent Job]],"D"),"")</calculatedColumnFormula>
    </tableColumn>
    <tableColumn id="5" xr3:uid="{57F32781-3FC4-44A6-B4EF-AE62CF0EAC4D}" name="Len" dataDxfId="100">
      <calculatedColumnFormula>LEN(February[[#This Row],[Missing/Incorrect Values]])</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E31A-BBC6-4599-8EC2-B36A86AE324F}">
  <dimension ref="A1:D26"/>
  <sheetViews>
    <sheetView topLeftCell="A7" workbookViewId="0">
      <selection activeCell="B13" sqref="B13"/>
    </sheetView>
  </sheetViews>
  <sheetFormatPr defaultRowHeight="14.5" x14ac:dyDescent="0.35"/>
  <cols>
    <col min="1" max="1" width="73" bestFit="1" customWidth="1"/>
    <col min="2" max="2" width="113.1796875" customWidth="1"/>
    <col min="3" max="3" width="16.453125" customWidth="1"/>
    <col min="4" max="4" width="51.7265625" bestFit="1" customWidth="1"/>
  </cols>
  <sheetData>
    <row r="1" spans="1:4" x14ac:dyDescent="0.35">
      <c r="A1" t="s">
        <v>77</v>
      </c>
      <c r="B1" s="21"/>
    </row>
    <row r="2" spans="1:4" x14ac:dyDescent="0.35">
      <c r="A2" t="s">
        <v>78</v>
      </c>
      <c r="B2">
        <v>2023</v>
      </c>
    </row>
    <row r="4" spans="1:4" x14ac:dyDescent="0.35">
      <c r="A4" t="s">
        <v>53</v>
      </c>
    </row>
    <row r="5" spans="1:4" x14ac:dyDescent="0.35">
      <c r="A5" t="s">
        <v>22</v>
      </c>
    </row>
    <row r="8" spans="1:4" x14ac:dyDescent="0.35">
      <c r="A8" t="s">
        <v>9</v>
      </c>
      <c r="B8" t="s">
        <v>10</v>
      </c>
      <c r="C8" t="s">
        <v>11</v>
      </c>
      <c r="D8" t="s">
        <v>12</v>
      </c>
    </row>
    <row r="9" spans="1:4" x14ac:dyDescent="0.35">
      <c r="A9" s="6" t="s">
        <v>5</v>
      </c>
      <c r="B9" t="s">
        <v>59</v>
      </c>
      <c r="C9" t="s">
        <v>13</v>
      </c>
      <c r="D9" t="s">
        <v>7</v>
      </c>
    </row>
    <row r="10" spans="1:4" x14ac:dyDescent="0.35">
      <c r="A10" s="6" t="s">
        <v>6</v>
      </c>
      <c r="B10" t="s">
        <v>60</v>
      </c>
      <c r="C10" t="s">
        <v>13</v>
      </c>
      <c r="D10" t="s">
        <v>7</v>
      </c>
    </row>
    <row r="11" spans="1:4" x14ac:dyDescent="0.35">
      <c r="A11" s="7" t="s">
        <v>4</v>
      </c>
      <c r="B11" t="s">
        <v>58</v>
      </c>
      <c r="C11" t="s">
        <v>14</v>
      </c>
      <c r="D11" t="s">
        <v>7</v>
      </c>
    </row>
    <row r="12" spans="1:4" x14ac:dyDescent="0.35">
      <c r="A12" s="7" t="s">
        <v>28</v>
      </c>
      <c r="B12" s="23" t="s">
        <v>57</v>
      </c>
      <c r="C12" t="s">
        <v>15</v>
      </c>
      <c r="D12" t="s">
        <v>7</v>
      </c>
    </row>
    <row r="13" spans="1:4" ht="43.5" x14ac:dyDescent="0.35">
      <c r="A13" s="8" t="s">
        <v>54</v>
      </c>
      <c r="B13" s="23" t="s">
        <v>63</v>
      </c>
      <c r="C13" t="s">
        <v>16</v>
      </c>
      <c r="D13" t="s">
        <v>7</v>
      </c>
    </row>
    <row r="14" spans="1:4" ht="23" x14ac:dyDescent="0.35">
      <c r="A14" s="6" t="s">
        <v>56</v>
      </c>
      <c r="B14" s="23" t="s">
        <v>19</v>
      </c>
      <c r="C14" t="s">
        <v>16</v>
      </c>
      <c r="D14" t="s">
        <v>7</v>
      </c>
    </row>
    <row r="15" spans="1:4" ht="29" x14ac:dyDescent="0.35">
      <c r="A15" s="7" t="s">
        <v>55</v>
      </c>
      <c r="B15" s="23" t="s">
        <v>65</v>
      </c>
      <c r="C15" t="s">
        <v>16</v>
      </c>
      <c r="D15" t="s">
        <v>7</v>
      </c>
    </row>
    <row r="16" spans="1:4" x14ac:dyDescent="0.35">
      <c r="A16" s="8" t="s">
        <v>68</v>
      </c>
      <c r="B16" s="23" t="s">
        <v>69</v>
      </c>
      <c r="C16" t="s">
        <v>15</v>
      </c>
      <c r="D16" t="s">
        <v>61</v>
      </c>
    </row>
    <row r="17" spans="1:4" x14ac:dyDescent="0.35">
      <c r="A17" s="8" t="s">
        <v>70</v>
      </c>
      <c r="B17" t="s">
        <v>71</v>
      </c>
      <c r="C17" t="s">
        <v>15</v>
      </c>
      <c r="D17" t="s">
        <v>61</v>
      </c>
    </row>
    <row r="18" spans="1:4" x14ac:dyDescent="0.35">
      <c r="A18" s="8" t="s">
        <v>67</v>
      </c>
      <c r="B18" s="23" t="s">
        <v>72</v>
      </c>
      <c r="C18" t="s">
        <v>15</v>
      </c>
      <c r="D18" t="s">
        <v>61</v>
      </c>
    </row>
    <row r="19" spans="1:4" x14ac:dyDescent="0.35">
      <c r="A19" s="8" t="s">
        <v>73</v>
      </c>
      <c r="B19" s="23" t="s">
        <v>74</v>
      </c>
      <c r="C19" t="s">
        <v>15</v>
      </c>
      <c r="D19" t="s">
        <v>61</v>
      </c>
    </row>
    <row r="20" spans="1:4" x14ac:dyDescent="0.35">
      <c r="A20" s="10" t="s">
        <v>0</v>
      </c>
      <c r="B20" t="s">
        <v>52</v>
      </c>
      <c r="C20" t="s">
        <v>15</v>
      </c>
      <c r="D20" t="s">
        <v>61</v>
      </c>
    </row>
    <row r="21" spans="1:4" x14ac:dyDescent="0.35">
      <c r="A21" s="8" t="s">
        <v>3</v>
      </c>
      <c r="B21" s="23" t="s">
        <v>21</v>
      </c>
      <c r="C21" t="s">
        <v>15</v>
      </c>
      <c r="D21" t="s">
        <v>61</v>
      </c>
    </row>
    <row r="22" spans="1:4" ht="29" x14ac:dyDescent="0.35">
      <c r="A22" s="6" t="s">
        <v>64</v>
      </c>
      <c r="B22" s="23" t="s">
        <v>25</v>
      </c>
      <c r="C22" t="s">
        <v>13</v>
      </c>
      <c r="D22" t="s">
        <v>61</v>
      </c>
    </row>
    <row r="23" spans="1:4" ht="29" x14ac:dyDescent="0.35">
      <c r="A23" s="6" t="s">
        <v>2</v>
      </c>
      <c r="B23" s="23" t="s">
        <v>26</v>
      </c>
      <c r="C23" t="s">
        <v>13</v>
      </c>
      <c r="D23" t="s">
        <v>61</v>
      </c>
    </row>
    <row r="24" spans="1:4" ht="29" x14ac:dyDescent="0.35">
      <c r="A24" s="9" t="s">
        <v>24</v>
      </c>
      <c r="B24" s="23" t="s">
        <v>27</v>
      </c>
      <c r="C24" t="s">
        <v>20</v>
      </c>
      <c r="D24" t="s">
        <v>61</v>
      </c>
    </row>
    <row r="25" spans="1:4" x14ac:dyDescent="0.35">
      <c r="A25" s="11" t="s">
        <v>23</v>
      </c>
      <c r="B25" t="s">
        <v>51</v>
      </c>
      <c r="C25" t="s">
        <v>20</v>
      </c>
      <c r="D25" t="s">
        <v>61</v>
      </c>
    </row>
    <row r="26" spans="1:4" x14ac:dyDescent="0.35">
      <c r="A26" s="8" t="s">
        <v>8</v>
      </c>
      <c r="B26" t="s">
        <v>17</v>
      </c>
      <c r="C26" t="s">
        <v>18</v>
      </c>
      <c r="D26" t="s">
        <v>61</v>
      </c>
    </row>
  </sheetData>
  <dataValidations count="2">
    <dataValidation type="list" errorStyle="warning" allowBlank="1" showInputMessage="1" showErrorMessage="1" error="Please choose a provider name from the dropdown." sqref="B1" xr:uid="{4AD6251B-4B99-491A-A709-C8F3C62DCC19}">
      <formula1>"The Ora Clubhouse, Vincent Academy Adventure Coast/Vincent House Hernando, Gainesville Opportunity Center"</formula1>
    </dataValidation>
    <dataValidation type="whole" errorStyle="warning" allowBlank="1" showInputMessage="1" showErrorMessage="1" error="Please choose a provider name from the dropdown." sqref="B2" xr:uid="{442ED89E-B20E-4200-84F1-FDD8D27108CA}">
      <formula1>2022</formula1>
      <formula2>2050</formula2>
    </dataValidation>
  </dataValidations>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D092C-D210-4143-8C0D-00A0B5ED7761}">
  <sheetPr>
    <pageSetUpPr fitToPage="1"/>
  </sheetPr>
  <dimension ref="A1:T185"/>
  <sheetViews>
    <sheetView view="pageLayout" zoomScale="70" zoomScaleNormal="100" zoomScalePageLayoutView="70" workbookViewId="0">
      <selection activeCell="R4" sqref="R4"/>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 t="str">
        <f>IF(AND(March[[#This Row],[Start Date of Most Recent Job]]&lt;&gt;"",March[[#This Row],[End Date of Most Recent Job]]&lt;&gt;""),DATEDIF(March[[#This Row],[Start Date of Most Recent Job]],March[[#This Row],[End Date of Most Recent Job]],"D"),"")</f>
        <v/>
      </c>
      <c r="T2">
        <f ca="1">LEN(March[[#This Row],[Missing/Incorrect Values]])</f>
        <v>0</v>
      </c>
    </row>
    <row r="3" spans="1:20" x14ac:dyDescent="0.35">
      <c r="A3" s="12"/>
      <c r="B3" s="12"/>
      <c r="C3" s="1"/>
      <c r="D3" s="25"/>
      <c r="E3" s="1"/>
      <c r="F3" s="14"/>
      <c r="G3" s="1"/>
      <c r="H3" s="13"/>
      <c r="I3" s="13"/>
      <c r="J3" s="13"/>
      <c r="K3" s="13"/>
      <c r="L3" s="13"/>
      <c r="M3" s="13"/>
      <c r="N3" s="14"/>
      <c r="O3" s="14"/>
      <c r="P3" s="2"/>
      <c r="Q3" s="15"/>
      <c r="R3"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 t="str">
        <f>IF(AND(March[[#This Row],[Start Date of Most Recent Job]]&lt;&gt;"",March[[#This Row],[End Date of Most Recent Job]]&lt;&gt;""),DATEDIF(March[[#This Row],[Start Date of Most Recent Job]],March[[#This Row],[End Date of Most Recent Job]],"D"),"")</f>
        <v/>
      </c>
      <c r="T3">
        <f ca="1">LEN(March[[#This Row],[Missing/Incorrect Values]])</f>
        <v>0</v>
      </c>
    </row>
    <row r="4" spans="1:20" x14ac:dyDescent="0.35">
      <c r="A4" s="12"/>
      <c r="B4" s="12"/>
      <c r="C4" s="1"/>
      <c r="D4" s="25"/>
      <c r="E4" s="1"/>
      <c r="F4" s="14"/>
      <c r="G4" s="1"/>
      <c r="H4" s="13"/>
      <c r="I4" s="13"/>
      <c r="J4" s="13"/>
      <c r="K4" s="13"/>
      <c r="L4" s="13"/>
      <c r="M4" s="13"/>
      <c r="N4" s="14"/>
      <c r="O4" s="14"/>
      <c r="P4" s="2"/>
      <c r="Q4" s="15"/>
      <c r="R4"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4" t="str">
        <f>IF(AND(March[[#This Row],[Start Date of Most Recent Job]]&lt;&gt;"",March[[#This Row],[End Date of Most Recent Job]]&lt;&gt;""),DATEDIF(March[[#This Row],[Start Date of Most Recent Job]],March[[#This Row],[End Date of Most Recent Job]],"D"),"")</f>
        <v/>
      </c>
      <c r="T4">
        <f ca="1">LEN(March[[#This Row],[Missing/Incorrect Values]])</f>
        <v>0</v>
      </c>
    </row>
    <row r="5" spans="1:20" x14ac:dyDescent="0.35">
      <c r="A5" s="12"/>
      <c r="B5" s="12"/>
      <c r="C5" s="1"/>
      <c r="D5" s="25"/>
      <c r="E5" s="1"/>
      <c r="F5" s="14"/>
      <c r="G5" s="1"/>
      <c r="H5" s="13"/>
      <c r="I5" s="13"/>
      <c r="J5" s="13"/>
      <c r="K5" s="13"/>
      <c r="L5" s="13"/>
      <c r="M5" s="13"/>
      <c r="N5" s="14"/>
      <c r="O5" s="14"/>
      <c r="P5" s="2"/>
      <c r="Q5" s="15"/>
      <c r="R5"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5" t="str">
        <f>IF(AND(March[[#This Row],[Start Date of Most Recent Job]]&lt;&gt;"",March[[#This Row],[End Date of Most Recent Job]]&lt;&gt;""),DATEDIF(March[[#This Row],[Start Date of Most Recent Job]],March[[#This Row],[End Date of Most Recent Job]],"D"),"")</f>
        <v/>
      </c>
      <c r="T5">
        <f ca="1">LEN(March[[#This Row],[Missing/Incorrect Values]])</f>
        <v>0</v>
      </c>
    </row>
    <row r="6" spans="1:20" x14ac:dyDescent="0.35">
      <c r="A6" s="12"/>
      <c r="B6" s="12"/>
      <c r="C6" s="1"/>
      <c r="D6" s="25"/>
      <c r="E6" s="1"/>
      <c r="F6" s="14"/>
      <c r="G6" s="1"/>
      <c r="H6" s="13"/>
      <c r="I6" s="13"/>
      <c r="J6" s="13"/>
      <c r="K6" s="13"/>
      <c r="L6" s="13"/>
      <c r="M6" s="13"/>
      <c r="N6" s="14"/>
      <c r="O6" s="14"/>
      <c r="P6" s="2"/>
      <c r="Q6" s="15"/>
      <c r="R6"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6" t="str">
        <f>IF(AND(March[[#This Row],[Start Date of Most Recent Job]]&lt;&gt;"",March[[#This Row],[End Date of Most Recent Job]]&lt;&gt;""),DATEDIF(March[[#This Row],[Start Date of Most Recent Job]],March[[#This Row],[End Date of Most Recent Job]],"D"),"")</f>
        <v/>
      </c>
      <c r="T6">
        <f ca="1">LEN(March[[#This Row],[Missing/Incorrect Values]])</f>
        <v>0</v>
      </c>
    </row>
    <row r="7" spans="1:20" x14ac:dyDescent="0.35">
      <c r="A7" s="12"/>
      <c r="B7" s="12"/>
      <c r="C7" s="1"/>
      <c r="D7" s="25"/>
      <c r="E7" s="1"/>
      <c r="F7" s="14"/>
      <c r="G7" s="1"/>
      <c r="H7" s="13"/>
      <c r="I7" s="13"/>
      <c r="J7" s="13"/>
      <c r="K7" s="13"/>
      <c r="L7" s="13"/>
      <c r="M7" s="13"/>
      <c r="N7" s="14"/>
      <c r="O7" s="14"/>
      <c r="P7" s="2"/>
      <c r="Q7" s="15"/>
      <c r="R7"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7" t="str">
        <f>IF(AND(March[[#This Row],[Start Date of Most Recent Job]]&lt;&gt;"",March[[#This Row],[End Date of Most Recent Job]]&lt;&gt;""),DATEDIF(March[[#This Row],[Start Date of Most Recent Job]],March[[#This Row],[End Date of Most Recent Job]],"D"),"")</f>
        <v/>
      </c>
      <c r="T7">
        <f ca="1">LEN(March[[#This Row],[Missing/Incorrect Values]])</f>
        <v>0</v>
      </c>
    </row>
    <row r="8" spans="1:20" x14ac:dyDescent="0.35">
      <c r="A8" s="12"/>
      <c r="B8" s="12"/>
      <c r="C8" s="1"/>
      <c r="D8" s="25"/>
      <c r="E8" s="1"/>
      <c r="F8" s="14"/>
      <c r="G8" s="1"/>
      <c r="H8" s="13"/>
      <c r="I8" s="13"/>
      <c r="J8" s="13"/>
      <c r="K8" s="13"/>
      <c r="L8" s="13"/>
      <c r="M8" s="13"/>
      <c r="N8" s="14"/>
      <c r="O8" s="14"/>
      <c r="P8" s="2"/>
      <c r="Q8" s="15"/>
      <c r="R8"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8" t="str">
        <f>IF(AND(March[[#This Row],[Start Date of Most Recent Job]]&lt;&gt;"",March[[#This Row],[End Date of Most Recent Job]]&lt;&gt;""),DATEDIF(March[[#This Row],[Start Date of Most Recent Job]],March[[#This Row],[End Date of Most Recent Job]],"D"),"")</f>
        <v/>
      </c>
      <c r="T8">
        <f ca="1">LEN(March[[#This Row],[Missing/Incorrect Values]])</f>
        <v>0</v>
      </c>
    </row>
    <row r="9" spans="1:20" x14ac:dyDescent="0.35">
      <c r="A9" s="12"/>
      <c r="B9" s="12"/>
      <c r="C9" s="1"/>
      <c r="D9" s="25"/>
      <c r="E9" s="1"/>
      <c r="F9" s="14"/>
      <c r="G9" s="1"/>
      <c r="H9" s="13"/>
      <c r="I9" s="13"/>
      <c r="J9" s="13"/>
      <c r="K9" s="13"/>
      <c r="L9" s="13"/>
      <c r="M9" s="13"/>
      <c r="N9" s="14"/>
      <c r="O9" s="14"/>
      <c r="P9" s="2"/>
      <c r="Q9" s="15"/>
      <c r="R9"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9" t="str">
        <f>IF(AND(March[[#This Row],[Start Date of Most Recent Job]]&lt;&gt;"",March[[#This Row],[End Date of Most Recent Job]]&lt;&gt;""),DATEDIF(March[[#This Row],[Start Date of Most Recent Job]],March[[#This Row],[End Date of Most Recent Job]],"D"),"")</f>
        <v/>
      </c>
      <c r="T9">
        <f ca="1">LEN(March[[#This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0" t="str">
        <f>IF(AND(March[[#This Row],[Start Date of Most Recent Job]]&lt;&gt;"",March[[#This Row],[End Date of Most Recent Job]]&lt;&gt;""),DATEDIF(March[[#This Row],[Start Date of Most Recent Job]],March[[#This Row],[End Date of Most Recent Job]],"D"),"")</f>
        <v/>
      </c>
      <c r="T10">
        <f ca="1">LEN(March[[#This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1" t="str">
        <f>IF(AND(March[[#This Row],[Start Date of Most Recent Job]]&lt;&gt;"",March[[#This Row],[End Date of Most Recent Job]]&lt;&gt;""),DATEDIF(March[[#This Row],[Start Date of Most Recent Job]],March[[#This Row],[End Date of Most Recent Job]],"D"),"")</f>
        <v/>
      </c>
      <c r="T11">
        <f ca="1">LEN(March[[#This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2" t="str">
        <f>IF(AND(March[[#This Row],[Start Date of Most Recent Job]]&lt;&gt;"",March[[#This Row],[End Date of Most Recent Job]]&lt;&gt;""),DATEDIF(March[[#This Row],[Start Date of Most Recent Job]],March[[#This Row],[End Date of Most Recent Job]],"D"),"")</f>
        <v/>
      </c>
      <c r="T12">
        <f ca="1">LEN(March[[#This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3" t="str">
        <f>IF(AND(March[[#This Row],[Start Date of Most Recent Job]]&lt;&gt;"",March[[#This Row],[End Date of Most Recent Job]]&lt;&gt;""),DATEDIF(March[[#This Row],[Start Date of Most Recent Job]],March[[#This Row],[End Date of Most Recent Job]],"D"),"")</f>
        <v/>
      </c>
      <c r="T13">
        <f ca="1">LEN(March[[#This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4" t="str">
        <f>IF(AND(March[[#This Row],[Start Date of Most Recent Job]]&lt;&gt;"",March[[#This Row],[End Date of Most Recent Job]]&lt;&gt;""),DATEDIF(March[[#This Row],[Start Date of Most Recent Job]],March[[#This Row],[End Date of Most Recent Job]],"D"),"")</f>
        <v/>
      </c>
      <c r="T14">
        <f ca="1">LEN(March[[#This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5" t="str">
        <f>IF(AND(March[[#This Row],[Start Date of Most Recent Job]]&lt;&gt;"",March[[#This Row],[End Date of Most Recent Job]]&lt;&gt;""),DATEDIF(March[[#This Row],[Start Date of Most Recent Job]],March[[#This Row],[End Date of Most Recent Job]],"D"),"")</f>
        <v/>
      </c>
      <c r="T15">
        <f ca="1">LEN(March[[#This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6" t="str">
        <f>IF(AND(March[[#This Row],[Start Date of Most Recent Job]]&lt;&gt;"",March[[#This Row],[End Date of Most Recent Job]]&lt;&gt;""),DATEDIF(March[[#This Row],[Start Date of Most Recent Job]],March[[#This Row],[End Date of Most Recent Job]],"D"),"")</f>
        <v/>
      </c>
      <c r="T16">
        <f ca="1">LEN(March[[#This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7" t="str">
        <f>IF(AND(March[[#This Row],[Start Date of Most Recent Job]]&lt;&gt;"",March[[#This Row],[End Date of Most Recent Job]]&lt;&gt;""),DATEDIF(March[[#This Row],[Start Date of Most Recent Job]],March[[#This Row],[End Date of Most Recent Job]],"D"),"")</f>
        <v/>
      </c>
      <c r="T17">
        <f ca="1">LEN(March[[#This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8" t="str">
        <f>IF(AND(March[[#This Row],[Start Date of Most Recent Job]]&lt;&gt;"",March[[#This Row],[End Date of Most Recent Job]]&lt;&gt;""),DATEDIF(March[[#This Row],[Start Date of Most Recent Job]],March[[#This Row],[End Date of Most Recent Job]],"D"),"")</f>
        <v/>
      </c>
      <c r="T18">
        <f ca="1">LEN(March[[#This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19" t="str">
        <f>IF(AND(March[[#This Row],[Start Date of Most Recent Job]]&lt;&gt;"",March[[#This Row],[End Date of Most Recent Job]]&lt;&gt;""),DATEDIF(March[[#This Row],[Start Date of Most Recent Job]],March[[#This Row],[End Date of Most Recent Job]],"D"),"")</f>
        <v/>
      </c>
      <c r="T19">
        <f ca="1">LEN(March[[#This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0" t="str">
        <f>IF(AND(March[[#This Row],[Start Date of Most Recent Job]]&lt;&gt;"",March[[#This Row],[End Date of Most Recent Job]]&lt;&gt;""),DATEDIF(March[[#This Row],[Start Date of Most Recent Job]],March[[#This Row],[End Date of Most Recent Job]],"D"),"")</f>
        <v/>
      </c>
      <c r="T20">
        <f ca="1">LEN(March[[#This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1" t="str">
        <f>IF(AND(March[[#This Row],[Start Date of Most Recent Job]]&lt;&gt;"",March[[#This Row],[End Date of Most Recent Job]]&lt;&gt;""),DATEDIF(March[[#This Row],[Start Date of Most Recent Job]],March[[#This Row],[End Date of Most Recent Job]],"D"),"")</f>
        <v/>
      </c>
      <c r="T21">
        <f ca="1">LEN(March[[#This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2" t="str">
        <f>IF(AND(March[[#This Row],[Start Date of Most Recent Job]]&lt;&gt;"",March[[#This Row],[End Date of Most Recent Job]]&lt;&gt;""),DATEDIF(March[[#This Row],[Start Date of Most Recent Job]],March[[#This Row],[End Date of Most Recent Job]],"D"),"")</f>
        <v/>
      </c>
      <c r="T22">
        <f ca="1">LEN(March[[#This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3" t="str">
        <f>IF(AND(March[[#This Row],[Start Date of Most Recent Job]]&lt;&gt;"",March[[#This Row],[End Date of Most Recent Job]]&lt;&gt;""),DATEDIF(March[[#This Row],[Start Date of Most Recent Job]],March[[#This Row],[End Date of Most Recent Job]],"D"),"")</f>
        <v/>
      </c>
      <c r="T23">
        <f ca="1">LEN(March[[#This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4" t="str">
        <f>IF(AND(March[[#This Row],[Start Date of Most Recent Job]]&lt;&gt;"",March[[#This Row],[End Date of Most Recent Job]]&lt;&gt;""),DATEDIF(March[[#This Row],[Start Date of Most Recent Job]],March[[#This Row],[End Date of Most Recent Job]],"D"),"")</f>
        <v/>
      </c>
      <c r="T24">
        <f ca="1">LEN(March[[#This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5" t="str">
        <f>IF(AND(March[[#This Row],[Start Date of Most Recent Job]]&lt;&gt;"",March[[#This Row],[End Date of Most Recent Job]]&lt;&gt;""),DATEDIF(March[[#This Row],[Start Date of Most Recent Job]],March[[#This Row],[End Date of Most Recent Job]],"D"),"")</f>
        <v/>
      </c>
      <c r="T25">
        <f ca="1">LEN(March[[#This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6" t="str">
        <f>IF(AND(March[[#This Row],[Start Date of Most Recent Job]]&lt;&gt;"",March[[#This Row],[End Date of Most Recent Job]]&lt;&gt;""),DATEDIF(March[[#This Row],[Start Date of Most Recent Job]],March[[#This Row],[End Date of Most Recent Job]],"D"),"")</f>
        <v/>
      </c>
      <c r="T26">
        <f ca="1">LEN(March[[#This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7" t="str">
        <f>IF(AND(March[[#This Row],[Start Date of Most Recent Job]]&lt;&gt;"",March[[#This Row],[End Date of Most Recent Job]]&lt;&gt;""),DATEDIF(March[[#This Row],[Start Date of Most Recent Job]],March[[#This Row],[End Date of Most Recent Job]],"D"),"")</f>
        <v/>
      </c>
      <c r="T27">
        <f ca="1">LEN(March[[#This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8" t="str">
        <f>IF(AND(March[[#This Row],[Start Date of Most Recent Job]]&lt;&gt;"",March[[#This Row],[End Date of Most Recent Job]]&lt;&gt;""),DATEDIF(March[[#This Row],[Start Date of Most Recent Job]],March[[#This Row],[End Date of Most Recent Job]],"D"),"")</f>
        <v/>
      </c>
      <c r="T28">
        <f ca="1">LEN(March[[#This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29" t="str">
        <f>IF(AND(March[[#This Row],[Start Date of Most Recent Job]]&lt;&gt;"",March[[#This Row],[End Date of Most Recent Job]]&lt;&gt;""),DATEDIF(March[[#This Row],[Start Date of Most Recent Job]],March[[#This Row],[End Date of Most Recent Job]],"D"),"")</f>
        <v/>
      </c>
      <c r="T29">
        <f ca="1">LEN(March[[#This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0" t="str">
        <f>IF(AND(March[[#This Row],[Start Date of Most Recent Job]]&lt;&gt;"",March[[#This Row],[End Date of Most Recent Job]]&lt;&gt;""),DATEDIF(March[[#This Row],[Start Date of Most Recent Job]],March[[#This Row],[End Date of Most Recent Job]],"D"),"")</f>
        <v/>
      </c>
      <c r="T30">
        <f ca="1">LEN(March[[#This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1" t="str">
        <f>IF(AND(March[[#This Row],[Start Date of Most Recent Job]]&lt;&gt;"",March[[#This Row],[End Date of Most Recent Job]]&lt;&gt;""),DATEDIF(March[[#This Row],[Start Date of Most Recent Job]],March[[#This Row],[End Date of Most Recent Job]],"D"),"")</f>
        <v/>
      </c>
      <c r="T31">
        <f ca="1">LEN(March[[#This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2" t="str">
        <f>IF(AND(March[[#This Row],[Start Date of Most Recent Job]]&lt;&gt;"",March[[#This Row],[End Date of Most Recent Job]]&lt;&gt;""),DATEDIF(March[[#This Row],[Start Date of Most Recent Job]],March[[#This Row],[End Date of Most Recent Job]],"D"),"")</f>
        <v/>
      </c>
      <c r="T32">
        <f ca="1">LEN(March[[#This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3" t="str">
        <f>IF(AND(March[[#This Row],[Start Date of Most Recent Job]]&lt;&gt;"",March[[#This Row],[End Date of Most Recent Job]]&lt;&gt;""),DATEDIF(March[[#This Row],[Start Date of Most Recent Job]],March[[#This Row],[End Date of Most Recent Job]],"D"),"")</f>
        <v/>
      </c>
      <c r="T33">
        <f ca="1">LEN(March[[#This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4" t="str">
        <f>IF(AND(March[[#This Row],[Start Date of Most Recent Job]]&lt;&gt;"",March[[#This Row],[End Date of Most Recent Job]]&lt;&gt;""),DATEDIF(March[[#This Row],[Start Date of Most Recent Job]],March[[#This Row],[End Date of Most Recent Job]],"D"),"")</f>
        <v/>
      </c>
      <c r="T34">
        <f ca="1">LEN(March[[#This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5" t="str">
        <f>IF(AND(March[[#This Row],[Start Date of Most Recent Job]]&lt;&gt;"",March[[#This Row],[End Date of Most Recent Job]]&lt;&gt;""),DATEDIF(March[[#This Row],[Start Date of Most Recent Job]],March[[#This Row],[End Date of Most Recent Job]],"D"),"")</f>
        <v/>
      </c>
      <c r="T35">
        <f ca="1">LEN(March[[#This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6" t="str">
        <f>IF(AND(March[[#This Row],[Start Date of Most Recent Job]]&lt;&gt;"",March[[#This Row],[End Date of Most Recent Job]]&lt;&gt;""),DATEDIF(March[[#This Row],[Start Date of Most Recent Job]],March[[#This Row],[End Date of Most Recent Job]],"D"),"")</f>
        <v/>
      </c>
      <c r="T36">
        <f ca="1">LEN(March[[#This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IF(COUNTA(March[[#This Row],[Client''s Last Name]:[ Hourly Pay]])&gt;0,
IF(March[[#This Row],[Client''s Last Name]]="",
"There appears to be data entered in this row, but no client last name. Please fill in the client's last name.",
IF(March[[#This Row],[Client''s First Name]]="",
"There appears to be data entered in this row, but no client first name. Please fill in the client's first name.",
IF(March[[#This Row],[Client ID]]="",
"There appears to be data entered in this row, but no Client ID. Please fill in the client ID.",
IF(March[[#This Row],[Most Recent Clubhouse Attendance Date]]="",
"There appears to be data entered in this row, but no Clubhouse Attendance Date. Please fill in the Clubhouse Attendance Date.",
IF(March[[#This Row],[Did this Client Receive Pre-Employment Supports this Month?
(Yes/No)]]="",
"There appears to be data entered in this row, but no Pre-Employment Support Services entry. Please fill in Pre-Employment Support Services.",
IF(March[[#This Row],[Is This Client Receiving Benefits?
(Yes/No)]]="",
"There appears to be data entered in this row, but no Client Benefits entry. Please fill in Client Benefits.",
IF(March[[#This Row],[Did This Client Receive Supported Employment Services this Month?
(Yes/No)]]="",
"There appears to be data entered in this row, but no Supported Employment Services entry. Please fill in Supported Employment Services.",
IF(AND(COUNTA(March[[#This Row],[Supported Employment Initial Assessment Completion Date]:[ Hourly Pay]])&gt;0,March[[#This Row],[Did This Client Receive Supported Employment Services this Month?
(Yes/No)]]="No"),
"Client is listed as not receiving supported employment, but supported employment-specific fields are filled in.",
IF(AND(COUNTA(March[[#This Row],[Start Date of Most Recent Job]],March[[#This Row],[Employer Name ]:[ Hourly Pay]])&lt;5,March[[#This Row],[Did This Client Receive Supported Employment Services this Month?
(Yes/No)]]="Yes"),
"Client is listed as receiving supported employment, but some job information is blank.",
IF(AND(March[[#This Row],[Did this Client Receive Pre-Employment Supports this Month?
(Yes/No)]]&lt;&gt;"",COUNTIFS(Background!$G$2:$G$3,March[[#This Row],[Did this Client Receive Pre-Employment Supports this Month?
(Yes/No)]])=0),
"The entry in Receiving Pre-Employment Supports? appears to be something other than Yes or No. Please enter Yes or No",
IF(AND(March[[#This Row],[Did this Client Receive Pre-Employment Supports this Month?
(Yes/No)]]&lt;&gt;"",COUNTIFS(Background!$G$2:$G$3,March[[#This Row],[Did this Client Receive Pre-Employment Supports this Month?
(Yes/No)]])=0),
"The entry in Receiving Benefits? appears to be something other than Yes or No. Please enter Yes or No",
IF(AND(March[[#This Row],[Did This Client Receive Supported Employment Services this Month?
(Yes/No)]]&lt;&gt;"",COUNTIFS(Background!$G$2:$G$3,March[[#This Row],[Did This Client Receive Supported Employment Services this Month?
(Yes/No)]])=0),
"The entry in Receiving Supported Employment Services? appears to be something other than Yes or No. Please enter Yes or No",
IF(AND(March[[#This Row],[End Date of Most Recent Job]]&lt;&gt;"",March[[#This Row],[Start Date of Most Recent Job]]=""),
"There appears to be an End Date of Most Recent Job entered, but no Start Date of Most Recent Job.",
IF(AND(March[[#This Row],[Most Recent Clubhouse Attendance Date]]&lt;&gt;"",OR(March[[#This Row],[Most Recent Clubhouse Attendance Date]]&lt;DATE('Instructions &amp; Definitions'!$B$2-1,7,1),March[[#This Row],[Most Recent Clubhouse Attendance Date]]&gt;TODAY())),
"Clubhouse Attendance Date is either before the beginning of the fiscal year or after today's date.",
IF(AND(March[[#This Row],[Supported Employment Initial Assessment Completion Date]]&lt;&gt;"",OR(March[[#This Row],[Supported Employment Initial Assessment Completion Date]]&lt;DATE('Instructions &amp; Definitions'!$B$2-1,7,1),March[[#This Row],[Supported Employment Initial Assessment Completion Date]]&gt;TODAY())),
"SE Initial Assessment Completion Date is either before the beginning of the fiscal year or after today's date.",
IF(AND(March[[#This Row],[Supported Employment Initial Service Plan Creation Date]]&lt;&gt;"",OR(March[[#This Row],[Supported Employment Initial Service Plan Creation Date]]&lt;DATE('Instructions &amp; Definitions'!$B$2-1,7,1),March[[#This Row],[Supported Employment Initial Service Plan Creation Date]]&gt;TODAY())),
"SE Initial Service Plan Creation Date is either before the beginning of the fiscal year or after today's date.",
IF(AND(March[[#This Row],[Most Recent Supported Employment Service Date]]&lt;&gt;"",OR(March[[#This Row],[Most Recent Supported Employment Service Date]]&lt;DATE('Instructions &amp; Definitions'!$B$2-1,7,1),March[[#This Row],[Most Recent Supported Employment Service Date]]&gt;TODAY())),
"Supported Employment Service Date is either before the beginning of the fiscal year or after today's date.",
IF(AND(March[[#This Row],[Start Date of Most Recent Job]]&lt;&gt;"",OR(March[[#This Row],[Start Date of Most Recent Job]]&lt;DATE('Instructions &amp; Definitions'!$B$2-1,7,1),March[[#This Row],[Start Date of Most Recent Job]]&gt;TODAY())),
"Start Date of Most Recent Job is either before the beginning of the fiscal year or after today's date.",
IF(AND(March[[#This Row],[End Date of Most Recent Job]]&lt;&gt;"",OR(March[[#This Row],[End Date of Most Recent Job]]&lt;DATE('Instructions &amp; Definitions'!$B$2-1,7,1),March[[#This Row],[End Date of Most Recent Job]]&gt;TODAY())),
"End Date of Most Recent Job is either before the beginning of the fiscal year or after today's date.",
IF(AND(March[[#This Row],[Average '# Hours Worked Per Week]]&lt;&gt;"",March[[#This Row],[Average '# Hours Worked Per Week]]&lt;=0),
"Average # Hours Worked Per Week is 0 or less.",
IF(AND(March[[#This Row],[Average '# Hours Worked Per Week]]&lt;&gt;"",March[[#This Row],[Average '# Hours Worked Per Week]]&gt;168),
"Average # Hours Worked Per Week is more than 168.",
IF(AND(March[[#This Row],[ Hourly Pay]]&lt;&gt;"",March[[#This Row],[ Hourly Pay]]&lt;=0),
"Hourly Pay is 0 or less.",
IF(AND(March[[#This Row],[ Hourly Pay]]&lt;&gt;"",March[[#This Row],[ Hourly Pay]]&gt;100),
"Hourly Pay is more than 100.",
IF(AND(March[[#This Row],[Did This Client Receive Supported Employment Services this Month?
(Yes/No)]]="Yes",TRIM(March[[#This Row],[Supported Employment Discharge Date]])="",COUNTA(April[[Client''s Last Name]:[ Hourly Pay]])&gt;0,COUNTIFS(April[Client ID],March[[#This Row],[Client ID]],April[Did This Client Receive Supported Employment Services this Month?
(Yes/No)],"Yes")=0),
"This client has no discharge date, but is not listed on next month's tab as receiving supported employment.",
IF(March[[#This Row],[Supported Employment Discharge Date]]&lt;&gt;"",
IF(OR(March[[#This Row],[Supported Employment Discharge Date]]&lt;DATE('Instructions &amp; Definitions'!$B$2-1,7,1),March[[#This Row],[Supported Employment Discharge Date]]&gt;TODAY()),
"Supported Employment Discharge Date is either before the beginning of the fiscal year or after today's date.",
IF(March[[#This Row],[Supported Employment Discharge Date]]&lt;March[[#This Row],[Supported Employment Initial Assessment Completion Date]],
"SE Discharge Date is before Initial Assessment Date.",
IF(March[[#This Row],[Supported Employment Discharge Date]]&lt;March[[#This Row],[Supported Employment Initial Service Plan Creation Date]],
"SE Discharge Date is before Service Plan Creation Date.",
IF(March[[#This Row],[Supported Employment Discharge Date]]&lt;March[[#This Row],[Most Recent Supported Employment Service Date]],
"SE Discharge Date is before Most Recent SE Service Date.",
IF(March[[#This Row],[Supported Employment Discharge Date]]&lt;March[[#This Row],[Start Date of Most Recent Job]],
"SE Discharge Date is before Start Date of Most Recent Job.",
""))))),""))))))))))))))))))))))))),"")</f>
        <v/>
      </c>
      <c r="S37" t="str">
        <f>IF(AND(March[[#This Row],[Start Date of Most Recent Job]]&lt;&gt;"",March[[#This Row],[End Date of Most Recent Job]]&lt;&gt;""),DATEDIF(March[[#This Row],[Start Date of Most Recent Job]],March[[#This Row],[End Date of Most Recent Job]],"D"),"")</f>
        <v/>
      </c>
      <c r="T37">
        <f ca="1">LEN(March[[#This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3" priority="1">
      <formula>$G2&lt;&gt;"Yes"</formula>
    </cfRule>
  </conditionalFormatting>
  <dataValidations count="4">
    <dataValidation type="list" allowBlank="1" showInputMessage="1" showErrorMessage="1" sqref="F2:F37" xr:uid="{6E7CB1BC-31B4-4635-A5FB-51E50EEC88D8}">
      <formula1>"Yes,No"</formula1>
    </dataValidation>
    <dataValidation type="decimal" errorStyle="warning" allowBlank="1" showInputMessage="1" showErrorMessage="1" error="Please enter a number between 0 and 168." sqref="P2:P37" xr:uid="{0FC97C72-F492-4E52-AA12-88FE58F4B96D}">
      <formula1>0</formula1>
      <formula2>168</formula2>
    </dataValidation>
    <dataValidation type="list" allowBlank="1" showInputMessage="1" showErrorMessage="1" sqref="E2:E37 G2:G37" xr:uid="{2FECDFC1-6E54-4106-B28C-7903AE91A3BB}">
      <formula1>"Yes, No"</formula1>
    </dataValidation>
    <dataValidation type="decimal" errorStyle="warning" allowBlank="1" showInputMessage="1" showErrorMessage="1" error="Please enter a value greater than 0 and less than 100." sqref="Q1:Q1048576" xr:uid="{AEF39CDA-606B-444A-8B58-9E9F41B2FD3A}">
      <formula1>0.01</formula1>
      <formula2>100</formula2>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BF061B8A-EA1F-4842-BA2D-FBF84AEDACEE}">
          <x14:formula1>
            <xm:f>DATE('Instructions &amp; Definitions'!$B$2-1,7,1)</xm:f>
          </x14:formula1>
          <x14:formula2>
            <xm:f>TODAY()</xm:f>
          </x14:formula2>
          <xm:sqref>H2:M37 D2:D37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8A8AF-447C-4B2B-9310-FA6EAEB5551E}">
  <sheetPr>
    <pageSetUpPr fitToPage="1"/>
  </sheetPr>
  <dimension ref="A1:T185"/>
  <sheetViews>
    <sheetView view="pageLayout" zoomScale="70" zoomScaleNormal="100" zoomScalePageLayoutView="70" workbookViewId="0">
      <selection activeCell="R2" sqref="R2:R37"/>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 t="str">
        <f>IF(AND(April[[#This Row],[Start Date of Most Recent Job]]&lt;&gt;"",April[[#This Row],[End Date of Most Recent Job]]&lt;&gt;""),DATEDIF(April[[#This Row],[Start Date of Most Recent Job]],April[[#This Row],[End Date of Most Recent Job]],"D"),"")</f>
        <v/>
      </c>
      <c r="T2">
        <f ca="1">LEN(April[[#This Row],[Missing/Incorrect Values]])</f>
        <v>0</v>
      </c>
    </row>
    <row r="3" spans="1:20" x14ac:dyDescent="0.35">
      <c r="A3" s="12"/>
      <c r="B3" s="12"/>
      <c r="C3" s="1"/>
      <c r="D3" s="25"/>
      <c r="E3" s="1"/>
      <c r="F3" s="14"/>
      <c r="G3" s="1"/>
      <c r="H3" s="13"/>
      <c r="I3" s="13"/>
      <c r="J3" s="13"/>
      <c r="K3" s="13"/>
      <c r="L3" s="13"/>
      <c r="M3" s="13"/>
      <c r="N3" s="14"/>
      <c r="O3" s="14"/>
      <c r="P3" s="2"/>
      <c r="Q3" s="15"/>
      <c r="R3"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 t="str">
        <f>IF(AND(April[[#This Row],[Start Date of Most Recent Job]]&lt;&gt;"",April[[#This Row],[End Date of Most Recent Job]]&lt;&gt;""),DATEDIF(April[[#This Row],[Start Date of Most Recent Job]],April[[#This Row],[End Date of Most Recent Job]],"D"),"")</f>
        <v/>
      </c>
      <c r="T3">
        <f ca="1">LEN(April[[#This Row],[Missing/Incorrect Values]])</f>
        <v>0</v>
      </c>
    </row>
    <row r="4" spans="1:20" x14ac:dyDescent="0.35">
      <c r="A4" s="12"/>
      <c r="B4" s="12"/>
      <c r="C4" s="1"/>
      <c r="D4" s="25"/>
      <c r="E4" s="1"/>
      <c r="F4" s="14"/>
      <c r="G4" s="1"/>
      <c r="H4" s="13"/>
      <c r="I4" s="13"/>
      <c r="J4" s="13"/>
      <c r="K4" s="13"/>
      <c r="L4" s="13"/>
      <c r="M4" s="13"/>
      <c r="N4" s="14"/>
      <c r="O4" s="14"/>
      <c r="P4" s="2"/>
      <c r="Q4" s="15"/>
      <c r="R4"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4" t="str">
        <f>IF(AND(April[[#This Row],[Start Date of Most Recent Job]]&lt;&gt;"",April[[#This Row],[End Date of Most Recent Job]]&lt;&gt;""),DATEDIF(April[[#This Row],[Start Date of Most Recent Job]],April[[#This Row],[End Date of Most Recent Job]],"D"),"")</f>
        <v/>
      </c>
      <c r="T4">
        <f ca="1">LEN(April[[#This Row],[Missing/Incorrect Values]])</f>
        <v>0</v>
      </c>
    </row>
    <row r="5" spans="1:20" x14ac:dyDescent="0.35">
      <c r="A5" s="12"/>
      <c r="B5" s="12"/>
      <c r="C5" s="1"/>
      <c r="D5" s="25"/>
      <c r="E5" s="1"/>
      <c r="F5" s="14"/>
      <c r="G5" s="1"/>
      <c r="H5" s="13"/>
      <c r="I5" s="13"/>
      <c r="J5" s="13"/>
      <c r="K5" s="13"/>
      <c r="L5" s="13"/>
      <c r="M5" s="13"/>
      <c r="N5" s="14"/>
      <c r="O5" s="14"/>
      <c r="P5" s="2"/>
      <c r="Q5" s="15"/>
      <c r="R5"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5" t="str">
        <f>IF(AND(April[[#This Row],[Start Date of Most Recent Job]]&lt;&gt;"",April[[#This Row],[End Date of Most Recent Job]]&lt;&gt;""),DATEDIF(April[[#This Row],[Start Date of Most Recent Job]],April[[#This Row],[End Date of Most Recent Job]],"D"),"")</f>
        <v/>
      </c>
      <c r="T5">
        <f ca="1">LEN(April[[#This Row],[Missing/Incorrect Values]])</f>
        <v>0</v>
      </c>
    </row>
    <row r="6" spans="1:20" x14ac:dyDescent="0.35">
      <c r="A6" s="12"/>
      <c r="B6" s="12"/>
      <c r="C6" s="1"/>
      <c r="D6" s="25"/>
      <c r="E6" s="1"/>
      <c r="F6" s="14"/>
      <c r="G6" s="1"/>
      <c r="H6" s="13"/>
      <c r="I6" s="13"/>
      <c r="J6" s="13"/>
      <c r="K6" s="13"/>
      <c r="L6" s="13"/>
      <c r="M6" s="13"/>
      <c r="N6" s="14"/>
      <c r="O6" s="14"/>
      <c r="P6" s="2"/>
      <c r="Q6" s="15"/>
      <c r="R6"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6" t="str">
        <f>IF(AND(April[[#This Row],[Start Date of Most Recent Job]]&lt;&gt;"",April[[#This Row],[End Date of Most Recent Job]]&lt;&gt;""),DATEDIF(April[[#This Row],[Start Date of Most Recent Job]],April[[#This Row],[End Date of Most Recent Job]],"D"),"")</f>
        <v/>
      </c>
      <c r="T6">
        <f ca="1">LEN(April[[#This Row],[Missing/Incorrect Values]])</f>
        <v>0</v>
      </c>
    </row>
    <row r="7" spans="1:20" x14ac:dyDescent="0.35">
      <c r="A7" s="12"/>
      <c r="B7" s="12"/>
      <c r="C7" s="1"/>
      <c r="D7" s="25"/>
      <c r="E7" s="1"/>
      <c r="F7" s="14"/>
      <c r="G7" s="1"/>
      <c r="H7" s="13"/>
      <c r="I7" s="13"/>
      <c r="J7" s="13"/>
      <c r="K7" s="13"/>
      <c r="L7" s="13"/>
      <c r="M7" s="13"/>
      <c r="N7" s="14"/>
      <c r="O7" s="14"/>
      <c r="P7" s="2"/>
      <c r="Q7" s="15"/>
      <c r="R7"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7" t="str">
        <f>IF(AND(April[[#This Row],[Start Date of Most Recent Job]]&lt;&gt;"",April[[#This Row],[End Date of Most Recent Job]]&lt;&gt;""),DATEDIF(April[[#This Row],[Start Date of Most Recent Job]],April[[#This Row],[End Date of Most Recent Job]],"D"),"")</f>
        <v/>
      </c>
      <c r="T7">
        <f ca="1">LEN(April[[#This Row],[Missing/Incorrect Values]])</f>
        <v>0</v>
      </c>
    </row>
    <row r="8" spans="1:20" x14ac:dyDescent="0.35">
      <c r="A8" s="12"/>
      <c r="B8" s="12"/>
      <c r="C8" s="1"/>
      <c r="D8" s="25"/>
      <c r="E8" s="1"/>
      <c r="F8" s="14"/>
      <c r="G8" s="1"/>
      <c r="H8" s="13"/>
      <c r="I8" s="13"/>
      <c r="J8" s="13"/>
      <c r="K8" s="13"/>
      <c r="L8" s="13"/>
      <c r="M8" s="13"/>
      <c r="N8" s="14"/>
      <c r="O8" s="14"/>
      <c r="P8" s="2"/>
      <c r="Q8" s="15"/>
      <c r="R8"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8" t="str">
        <f>IF(AND(April[[#This Row],[Start Date of Most Recent Job]]&lt;&gt;"",April[[#This Row],[End Date of Most Recent Job]]&lt;&gt;""),DATEDIF(April[[#This Row],[Start Date of Most Recent Job]],April[[#This Row],[End Date of Most Recent Job]],"D"),"")</f>
        <v/>
      </c>
      <c r="T8">
        <f ca="1">LEN(April[[#This Row],[Missing/Incorrect Values]])</f>
        <v>0</v>
      </c>
    </row>
    <row r="9" spans="1:20" x14ac:dyDescent="0.35">
      <c r="A9" s="12"/>
      <c r="B9" s="12"/>
      <c r="C9" s="1"/>
      <c r="D9" s="25"/>
      <c r="E9" s="1"/>
      <c r="F9" s="14"/>
      <c r="G9" s="1"/>
      <c r="H9" s="13"/>
      <c r="I9" s="13"/>
      <c r="J9" s="13"/>
      <c r="K9" s="13"/>
      <c r="L9" s="13"/>
      <c r="M9" s="13"/>
      <c r="N9" s="14"/>
      <c r="O9" s="14"/>
      <c r="P9" s="2"/>
      <c r="Q9" s="15"/>
      <c r="R9"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9" t="str">
        <f>IF(AND(April[[#This Row],[Start Date of Most Recent Job]]&lt;&gt;"",April[[#This Row],[End Date of Most Recent Job]]&lt;&gt;""),DATEDIF(April[[#This Row],[Start Date of Most Recent Job]],April[[#This Row],[End Date of Most Recent Job]],"D"),"")</f>
        <v/>
      </c>
      <c r="T9">
        <f ca="1">LEN(April[[#This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0" t="str">
        <f>IF(AND(April[[#This Row],[Start Date of Most Recent Job]]&lt;&gt;"",April[[#This Row],[End Date of Most Recent Job]]&lt;&gt;""),DATEDIF(April[[#This Row],[Start Date of Most Recent Job]],April[[#This Row],[End Date of Most Recent Job]],"D"),"")</f>
        <v/>
      </c>
      <c r="T10">
        <f ca="1">LEN(April[[#This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1" t="str">
        <f>IF(AND(April[[#This Row],[Start Date of Most Recent Job]]&lt;&gt;"",April[[#This Row],[End Date of Most Recent Job]]&lt;&gt;""),DATEDIF(April[[#This Row],[Start Date of Most Recent Job]],April[[#This Row],[End Date of Most Recent Job]],"D"),"")</f>
        <v/>
      </c>
      <c r="T11">
        <f ca="1">LEN(April[[#This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2" t="str">
        <f>IF(AND(April[[#This Row],[Start Date of Most Recent Job]]&lt;&gt;"",April[[#This Row],[End Date of Most Recent Job]]&lt;&gt;""),DATEDIF(April[[#This Row],[Start Date of Most Recent Job]],April[[#This Row],[End Date of Most Recent Job]],"D"),"")</f>
        <v/>
      </c>
      <c r="T12">
        <f ca="1">LEN(April[[#This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3" t="str">
        <f>IF(AND(April[[#This Row],[Start Date of Most Recent Job]]&lt;&gt;"",April[[#This Row],[End Date of Most Recent Job]]&lt;&gt;""),DATEDIF(April[[#This Row],[Start Date of Most Recent Job]],April[[#This Row],[End Date of Most Recent Job]],"D"),"")</f>
        <v/>
      </c>
      <c r="T13">
        <f ca="1">LEN(April[[#This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4" t="str">
        <f>IF(AND(April[[#This Row],[Start Date of Most Recent Job]]&lt;&gt;"",April[[#This Row],[End Date of Most Recent Job]]&lt;&gt;""),DATEDIF(April[[#This Row],[Start Date of Most Recent Job]],April[[#This Row],[End Date of Most Recent Job]],"D"),"")</f>
        <v/>
      </c>
      <c r="T14">
        <f ca="1">LEN(April[[#This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5" t="str">
        <f>IF(AND(April[[#This Row],[Start Date of Most Recent Job]]&lt;&gt;"",April[[#This Row],[End Date of Most Recent Job]]&lt;&gt;""),DATEDIF(April[[#This Row],[Start Date of Most Recent Job]],April[[#This Row],[End Date of Most Recent Job]],"D"),"")</f>
        <v/>
      </c>
      <c r="T15">
        <f ca="1">LEN(April[[#This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6" t="str">
        <f>IF(AND(April[[#This Row],[Start Date of Most Recent Job]]&lt;&gt;"",April[[#This Row],[End Date of Most Recent Job]]&lt;&gt;""),DATEDIF(April[[#This Row],[Start Date of Most Recent Job]],April[[#This Row],[End Date of Most Recent Job]],"D"),"")</f>
        <v/>
      </c>
      <c r="T16">
        <f ca="1">LEN(April[[#This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7" t="str">
        <f>IF(AND(April[[#This Row],[Start Date of Most Recent Job]]&lt;&gt;"",April[[#This Row],[End Date of Most Recent Job]]&lt;&gt;""),DATEDIF(April[[#This Row],[Start Date of Most Recent Job]],April[[#This Row],[End Date of Most Recent Job]],"D"),"")</f>
        <v/>
      </c>
      <c r="T17">
        <f ca="1">LEN(April[[#This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8" t="str">
        <f>IF(AND(April[[#This Row],[Start Date of Most Recent Job]]&lt;&gt;"",April[[#This Row],[End Date of Most Recent Job]]&lt;&gt;""),DATEDIF(April[[#This Row],[Start Date of Most Recent Job]],April[[#This Row],[End Date of Most Recent Job]],"D"),"")</f>
        <v/>
      </c>
      <c r="T18">
        <f ca="1">LEN(April[[#This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19" t="str">
        <f>IF(AND(April[[#This Row],[Start Date of Most Recent Job]]&lt;&gt;"",April[[#This Row],[End Date of Most Recent Job]]&lt;&gt;""),DATEDIF(April[[#This Row],[Start Date of Most Recent Job]],April[[#This Row],[End Date of Most Recent Job]],"D"),"")</f>
        <v/>
      </c>
      <c r="T19">
        <f ca="1">LEN(April[[#This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0" t="str">
        <f>IF(AND(April[[#This Row],[Start Date of Most Recent Job]]&lt;&gt;"",April[[#This Row],[End Date of Most Recent Job]]&lt;&gt;""),DATEDIF(April[[#This Row],[Start Date of Most Recent Job]],April[[#This Row],[End Date of Most Recent Job]],"D"),"")</f>
        <v/>
      </c>
      <c r="T20">
        <f ca="1">LEN(April[[#This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1" t="str">
        <f>IF(AND(April[[#This Row],[Start Date of Most Recent Job]]&lt;&gt;"",April[[#This Row],[End Date of Most Recent Job]]&lt;&gt;""),DATEDIF(April[[#This Row],[Start Date of Most Recent Job]],April[[#This Row],[End Date of Most Recent Job]],"D"),"")</f>
        <v/>
      </c>
      <c r="T21">
        <f ca="1">LEN(April[[#This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2" t="str">
        <f>IF(AND(April[[#This Row],[Start Date of Most Recent Job]]&lt;&gt;"",April[[#This Row],[End Date of Most Recent Job]]&lt;&gt;""),DATEDIF(April[[#This Row],[Start Date of Most Recent Job]],April[[#This Row],[End Date of Most Recent Job]],"D"),"")</f>
        <v/>
      </c>
      <c r="T22">
        <f ca="1">LEN(April[[#This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3" t="str">
        <f>IF(AND(April[[#This Row],[Start Date of Most Recent Job]]&lt;&gt;"",April[[#This Row],[End Date of Most Recent Job]]&lt;&gt;""),DATEDIF(April[[#This Row],[Start Date of Most Recent Job]],April[[#This Row],[End Date of Most Recent Job]],"D"),"")</f>
        <v/>
      </c>
      <c r="T23">
        <f ca="1">LEN(April[[#This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4" t="str">
        <f>IF(AND(April[[#This Row],[Start Date of Most Recent Job]]&lt;&gt;"",April[[#This Row],[End Date of Most Recent Job]]&lt;&gt;""),DATEDIF(April[[#This Row],[Start Date of Most Recent Job]],April[[#This Row],[End Date of Most Recent Job]],"D"),"")</f>
        <v/>
      </c>
      <c r="T24">
        <f ca="1">LEN(April[[#This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5" t="str">
        <f>IF(AND(April[[#This Row],[Start Date of Most Recent Job]]&lt;&gt;"",April[[#This Row],[End Date of Most Recent Job]]&lt;&gt;""),DATEDIF(April[[#This Row],[Start Date of Most Recent Job]],April[[#This Row],[End Date of Most Recent Job]],"D"),"")</f>
        <v/>
      </c>
      <c r="T25">
        <f ca="1">LEN(April[[#This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6" t="str">
        <f>IF(AND(April[[#This Row],[Start Date of Most Recent Job]]&lt;&gt;"",April[[#This Row],[End Date of Most Recent Job]]&lt;&gt;""),DATEDIF(April[[#This Row],[Start Date of Most Recent Job]],April[[#This Row],[End Date of Most Recent Job]],"D"),"")</f>
        <v/>
      </c>
      <c r="T26">
        <f ca="1">LEN(April[[#This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7" t="str">
        <f>IF(AND(April[[#This Row],[Start Date of Most Recent Job]]&lt;&gt;"",April[[#This Row],[End Date of Most Recent Job]]&lt;&gt;""),DATEDIF(April[[#This Row],[Start Date of Most Recent Job]],April[[#This Row],[End Date of Most Recent Job]],"D"),"")</f>
        <v/>
      </c>
      <c r="T27">
        <f ca="1">LEN(April[[#This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8" t="str">
        <f>IF(AND(April[[#This Row],[Start Date of Most Recent Job]]&lt;&gt;"",April[[#This Row],[End Date of Most Recent Job]]&lt;&gt;""),DATEDIF(April[[#This Row],[Start Date of Most Recent Job]],April[[#This Row],[End Date of Most Recent Job]],"D"),"")</f>
        <v/>
      </c>
      <c r="T28">
        <f ca="1">LEN(April[[#This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29" t="str">
        <f>IF(AND(April[[#This Row],[Start Date of Most Recent Job]]&lt;&gt;"",April[[#This Row],[End Date of Most Recent Job]]&lt;&gt;""),DATEDIF(April[[#This Row],[Start Date of Most Recent Job]],April[[#This Row],[End Date of Most Recent Job]],"D"),"")</f>
        <v/>
      </c>
      <c r="T29">
        <f ca="1">LEN(April[[#This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0" t="str">
        <f>IF(AND(April[[#This Row],[Start Date of Most Recent Job]]&lt;&gt;"",April[[#This Row],[End Date of Most Recent Job]]&lt;&gt;""),DATEDIF(April[[#This Row],[Start Date of Most Recent Job]],April[[#This Row],[End Date of Most Recent Job]],"D"),"")</f>
        <v/>
      </c>
      <c r="T30">
        <f ca="1">LEN(April[[#This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1" t="str">
        <f>IF(AND(April[[#This Row],[Start Date of Most Recent Job]]&lt;&gt;"",April[[#This Row],[End Date of Most Recent Job]]&lt;&gt;""),DATEDIF(April[[#This Row],[Start Date of Most Recent Job]],April[[#This Row],[End Date of Most Recent Job]],"D"),"")</f>
        <v/>
      </c>
      <c r="T31">
        <f ca="1">LEN(April[[#This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2" t="str">
        <f>IF(AND(April[[#This Row],[Start Date of Most Recent Job]]&lt;&gt;"",April[[#This Row],[End Date of Most Recent Job]]&lt;&gt;""),DATEDIF(April[[#This Row],[Start Date of Most Recent Job]],April[[#This Row],[End Date of Most Recent Job]],"D"),"")</f>
        <v/>
      </c>
      <c r="T32">
        <f ca="1">LEN(April[[#This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3" t="str">
        <f>IF(AND(April[[#This Row],[Start Date of Most Recent Job]]&lt;&gt;"",April[[#This Row],[End Date of Most Recent Job]]&lt;&gt;""),DATEDIF(April[[#This Row],[Start Date of Most Recent Job]],April[[#This Row],[End Date of Most Recent Job]],"D"),"")</f>
        <v/>
      </c>
      <c r="T33">
        <f ca="1">LEN(April[[#This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4" t="str">
        <f>IF(AND(April[[#This Row],[Start Date of Most Recent Job]]&lt;&gt;"",April[[#This Row],[End Date of Most Recent Job]]&lt;&gt;""),DATEDIF(April[[#This Row],[Start Date of Most Recent Job]],April[[#This Row],[End Date of Most Recent Job]],"D"),"")</f>
        <v/>
      </c>
      <c r="T34">
        <f ca="1">LEN(April[[#This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5" t="str">
        <f>IF(AND(April[[#This Row],[Start Date of Most Recent Job]]&lt;&gt;"",April[[#This Row],[End Date of Most Recent Job]]&lt;&gt;""),DATEDIF(April[[#This Row],[Start Date of Most Recent Job]],April[[#This Row],[End Date of Most Recent Job]],"D"),"")</f>
        <v/>
      </c>
      <c r="T35">
        <f ca="1">LEN(April[[#This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6" t="str">
        <f>IF(AND(April[[#This Row],[Start Date of Most Recent Job]]&lt;&gt;"",April[[#This Row],[End Date of Most Recent Job]]&lt;&gt;""),DATEDIF(April[[#This Row],[Start Date of Most Recent Job]],April[[#This Row],[End Date of Most Recent Job]],"D"),"")</f>
        <v/>
      </c>
      <c r="T36">
        <f ca="1">LEN(April[[#This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IF(COUNTA(April[[#This Row],[Client''s Last Name]:[ Hourly Pay]])&gt;0,
IF(April[[#This Row],[Client''s Last Name]]="",
"There appears to be data entered in this row, but no client last name. Please fill in the client's last name.",
IF(April[[#This Row],[Client''s First Name]]="",
"There appears to be data entered in this row, but no client first name. Please fill in the client's first name.",
IF(April[[#This Row],[Client ID]]="",
"There appears to be data entered in this row, but no Client ID. Please fill in the client ID.",
IF(April[[#This Row],[Most Recent Clubhouse Attendance Date]]="",
"There appears to be data entered in this row, but no Clubhouse Attendance Date. Please fill in the Clubhouse Attendance Date.",
IF(April[[#This Row],[Did this Client Receive Pre-Employment Supports this Month?
(Yes/No)]]="",
"There appears to be data entered in this row, but no Pre-Employment Support Services entry. Please fill in Pre-Employment Support Services.",
IF(April[[#This Row],[Is This Client Receiving Benefits?
(Yes/No)]]="",
"There appears to be data entered in this row, but no Client Benefits entry. Please fill in Client Benefits.",
IF(April[[#This Row],[Did This Client Receive Supported Employment Services this Month?
(Yes/No)]]="",
"There appears to be data entered in this row, but no Supported Employment Services entry. Please fill in Supported Employment Services.",
IF(AND(COUNTA(April[[#This Row],[Supported Employment Initial Assessment Completion Date]:[ Hourly Pay]])&gt;0,April[[#This Row],[Did This Client Receive Supported Employment Services this Month?
(Yes/No)]]="No"),
"Client is listed as not receiving supported employment, but supported employment-specific fields are filled in.",
IF(AND(COUNTA(April[[#This Row],[Start Date of Most Recent Job]],April[[#This Row],[Employer Name ]:[ Hourly Pay]])&lt;5,April[[#This Row],[Did This Client Receive Supported Employment Services this Month?
(Yes/No)]]="Yes"),
"Client is listed as receiving supported employment, but some job information is blank.",
IF(AND(April[[#This Row],[Did this Client Receive Pre-Employment Supports this Month?
(Yes/No)]]&lt;&gt;"",COUNTIFS(Background!$G$2:$G$3,April[[#This Row],[Did this Client Receive Pre-Employment Supports this Month?
(Yes/No)]])=0),
"The entry in Receiving Pre-Employment Supports? appears to be something other than Yes or No. Please enter Yes or No",
IF(AND(April[[#This Row],[Did this Client Receive Pre-Employment Supports this Month?
(Yes/No)]]&lt;&gt;"",COUNTIFS(Background!$G$2:$G$3,April[[#This Row],[Did this Client Receive Pre-Employment Supports this Month?
(Yes/No)]])=0),
"The entry in Receiving Benefits? appears to be something other than Yes or No. Please enter Yes or No",
IF(AND(April[[#This Row],[Did This Client Receive Supported Employment Services this Month?
(Yes/No)]]&lt;&gt;"",COUNTIFS(Background!$G$2:$G$3,April[[#This Row],[Did This Client Receive Supported Employment Services this Month?
(Yes/No)]])=0),
"The entry in Receiving Supported Employment Services? appears to be something other than Yes or No. Please enter Yes or No",
IF(AND(April[[#This Row],[End Date of Most Recent Job]]&lt;&gt;"",April[[#This Row],[Start Date of Most Recent Job]]=""),
"There appears to be an End Date of Most Recent Job entered, but no Start Date of Most Recent Job.",
IF(AND(April[[#This Row],[Most Recent Clubhouse Attendance Date]]&lt;&gt;"",OR(April[[#This Row],[Most Recent Clubhouse Attendance Date]]&lt;DATE('Instructions &amp; Definitions'!$B$2-1,7,1),April[[#This Row],[Most Recent Clubhouse Attendance Date]]&gt;TODAY())),
"Clubhouse Attendance Date is either before the beginning of the fiscal year or after today's date.",
IF(AND(April[[#This Row],[Supported Employment Initial Assessment Completion Date]]&lt;&gt;"",OR(April[[#This Row],[Supported Employment Initial Assessment Completion Date]]&lt;DATE('Instructions &amp; Definitions'!$B$2-1,7,1),April[[#This Row],[Supported Employment Initial Assessment Completion Date]]&gt;TODAY())),
"SE Initial Assessment Completion Date is either before the beginning of the fiscal year or after today's date.",
IF(AND(April[[#This Row],[Supported Employment Initial Service Plan Creation Date]]&lt;&gt;"",OR(April[[#This Row],[Supported Employment Initial Service Plan Creation Date]]&lt;DATE('Instructions &amp; Definitions'!$B$2-1,7,1),April[[#This Row],[Supported Employment Initial Service Plan Creation Date]]&gt;TODAY())),
"SE Initial Service Plan Creation Date is either before the beginning of the fiscal year or after today's date.",
IF(AND(April[[#This Row],[Most Recent Supported Employment Service Date]]&lt;&gt;"",OR(April[[#This Row],[Most Recent Supported Employment Service Date]]&lt;DATE('Instructions &amp; Definitions'!$B$2-1,7,1),April[[#This Row],[Most Recent Supported Employment Service Date]]&gt;TODAY())),
"Supported Employment Service Date is either before the beginning of the fiscal year or after today's date.",
IF(AND(April[[#This Row],[Start Date of Most Recent Job]]&lt;&gt;"",OR(April[[#This Row],[Start Date of Most Recent Job]]&lt;DATE('Instructions &amp; Definitions'!$B$2-1,7,1),April[[#This Row],[Start Date of Most Recent Job]]&gt;TODAY())),
"Start Date of Most Recent Job is either before the beginning of the fiscal year or after today's date.",
IF(AND(April[[#This Row],[End Date of Most Recent Job]]&lt;&gt;"",OR(April[[#This Row],[End Date of Most Recent Job]]&lt;DATE('Instructions &amp; Definitions'!$B$2-1,7,1),April[[#This Row],[End Date of Most Recent Job]]&gt;TODAY())),
"End Date of Most Recent Job is either before the beginning of the fiscal year or after today's date.",
IF(AND(April[[#This Row],[Average '# Hours Worked Per Week]]&lt;&gt;"",April[[#This Row],[Average '# Hours Worked Per Week]]&lt;=0),
"Average # Hours Worked Per Week is 0 or less.",
IF(AND(April[[#This Row],[Average '# Hours Worked Per Week]]&lt;&gt;"",April[[#This Row],[Average '# Hours Worked Per Week]]&gt;168),
"Average # Hours Worked Per Week is more than 168.",
IF(AND(April[[#This Row],[ Hourly Pay]]&lt;&gt;"",April[[#This Row],[ Hourly Pay]]&lt;=0),
"Hourly Pay is 0 or less.",
IF(AND(April[[#This Row],[ Hourly Pay]]&lt;&gt;"",April[[#This Row],[ Hourly Pay]]&gt;100),
"Hourly Pay is more than 100.",
IF(AND(April[[#This Row],[Did This Client Receive Supported Employment Services this Month?
(Yes/No)]]="Yes",TRIM(April[[#This Row],[Supported Employment Discharge Date]])="",COUNTA(May[[Client''s Last Name]:[ Hourly Pay]])&gt;0,COUNTIFS(May[Client ID],April[[#This Row],[Client ID]],May[Did This Client Receive Supported Employment Services this Month?
(Yes/No)],"Yes")=0),
"This client has no discharge date, but is not listed on next month's tab as receiving supported employment.",
IF(April[[#This Row],[Supported Employment Discharge Date]]&lt;&gt;"",
IF(OR(April[[#This Row],[Supported Employment Discharge Date]]&lt;DATE('Instructions &amp; Definitions'!$B$2-1,7,1),April[[#This Row],[Supported Employment Discharge Date]]&gt;TODAY()),
"Supported Employment Discharge Date is either before the beginning of the fiscal year or after today's date.",
IF(April[[#This Row],[Supported Employment Discharge Date]]&lt;April[[#This Row],[Supported Employment Initial Assessment Completion Date]],
"SE Discharge Date is before Initial Assessment Date.",
IF(April[[#This Row],[Supported Employment Discharge Date]]&lt;April[[#This Row],[Supported Employment Initial Service Plan Creation Date]],
"SE Discharge Date is before Service Plan Creation Date.",
IF(April[[#This Row],[Supported Employment Discharge Date]]&lt;April[[#This Row],[Most Recent Supported Employment Service Date]],
"SE Discharge Date is before Most Recent SE Service Date.",
IF(April[[#This Row],[Supported Employment Discharge Date]]&lt;April[[#This Row],[Start Date of Most Recent Job]],
"SE Discharge Date is before Start Date of Most Recent Job.",
""))))),""))))))))))))))))))))))))),"")</f>
        <v/>
      </c>
      <c r="S37" t="str">
        <f>IF(AND(April[[#This Row],[Start Date of Most Recent Job]]&lt;&gt;"",April[[#This Row],[End Date of Most Recent Job]]&lt;&gt;""),DATEDIF(April[[#This Row],[Start Date of Most Recent Job]],April[[#This Row],[End Date of Most Recent Job]],"D"),"")</f>
        <v/>
      </c>
      <c r="T37">
        <f ca="1">LEN(April[[#This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2" priority="1">
      <formula>$G2&lt;&gt;"Yes"</formula>
    </cfRule>
  </conditionalFormatting>
  <dataValidations count="4">
    <dataValidation type="decimal" errorStyle="warning" allowBlank="1" showInputMessage="1" showErrorMessage="1" error="Please enter a value greater than 0 and less than 100." sqref="Q1:Q1048576" xr:uid="{16089447-F882-4377-A115-4F5315ABE7CA}">
      <formula1>0.01</formula1>
      <formula2>100</formula2>
    </dataValidation>
    <dataValidation type="list" allowBlank="1" showInputMessage="1" showErrorMessage="1" sqref="E2:E37 G2:G37" xr:uid="{8794CC5D-3D23-4194-BE80-A5BF1C36FB65}">
      <formula1>"Yes, No"</formula1>
    </dataValidation>
    <dataValidation type="decimal" errorStyle="warning" allowBlank="1" showInputMessage="1" showErrorMessage="1" error="Please enter a number between 0 and 168." sqref="P2:P37" xr:uid="{CFF992EE-43AC-4497-860E-DD2D608C2DF7}">
      <formula1>0</formula1>
      <formula2>168</formula2>
    </dataValidation>
    <dataValidation type="list" allowBlank="1" showInputMessage="1" showErrorMessage="1" sqref="F2:F37" xr:uid="{84BCD318-F821-4D27-8B95-7E225E5A214F}">
      <formula1>"Yes,No"</formula1>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889B8436-987E-4A2E-9023-73825C588C08}">
          <x14:formula1>
            <xm:f>DATE('Instructions &amp; Definitions'!$B$2-1,7,1)</xm:f>
          </x14:formula1>
          <x14:formula2>
            <xm:f>TODAY()</xm:f>
          </x14:formula2>
          <xm:sqref>H2:M37 D2:D37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4004-95FF-4D28-A420-3450AD9E6BBF}">
  <sheetPr>
    <pageSetUpPr fitToPage="1"/>
  </sheetPr>
  <dimension ref="A1:T185"/>
  <sheetViews>
    <sheetView view="pageLayout" zoomScale="70" zoomScaleNormal="100" zoomScalePageLayoutView="70" workbookViewId="0">
      <selection activeCell="R7" sqref="R7"/>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 t="str">
        <f>IF(AND(May[[#This Row],[Start Date of Most Recent Job]]&lt;&gt;"",May[[#This Row],[End Date of Most Recent Job]]&lt;&gt;""),DATEDIF(May[[#This Row],[Start Date of Most Recent Job]],May[[#This Row],[End Date of Most Recent Job]],"D"),"")</f>
        <v/>
      </c>
      <c r="T2">
        <f ca="1">LEN(May[[#This Row],[Missing/Incorrect Values]])</f>
        <v>0</v>
      </c>
    </row>
    <row r="3" spans="1:20" x14ac:dyDescent="0.35">
      <c r="A3" s="12"/>
      <c r="B3" s="12"/>
      <c r="C3" s="1"/>
      <c r="D3" s="25"/>
      <c r="E3" s="1"/>
      <c r="F3" s="14"/>
      <c r="G3" s="1"/>
      <c r="H3" s="13"/>
      <c r="I3" s="13"/>
      <c r="J3" s="13"/>
      <c r="K3" s="13"/>
      <c r="L3" s="13"/>
      <c r="M3" s="13"/>
      <c r="N3" s="14"/>
      <c r="O3" s="14"/>
      <c r="P3" s="2"/>
      <c r="Q3" s="15"/>
      <c r="R3"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 t="str">
        <f>IF(AND(May[[#This Row],[Start Date of Most Recent Job]]&lt;&gt;"",May[[#This Row],[End Date of Most Recent Job]]&lt;&gt;""),DATEDIF(May[[#This Row],[Start Date of Most Recent Job]],May[[#This Row],[End Date of Most Recent Job]],"D"),"")</f>
        <v/>
      </c>
      <c r="T3">
        <f ca="1">LEN(May[[#This Row],[Missing/Incorrect Values]])</f>
        <v>0</v>
      </c>
    </row>
    <row r="4" spans="1:20" x14ac:dyDescent="0.35">
      <c r="A4" s="12"/>
      <c r="B4" s="12"/>
      <c r="C4" s="1"/>
      <c r="D4" s="25"/>
      <c r="E4" s="1"/>
      <c r="F4" s="14"/>
      <c r="G4" s="1"/>
      <c r="H4" s="13"/>
      <c r="I4" s="13"/>
      <c r="J4" s="13"/>
      <c r="K4" s="13"/>
      <c r="L4" s="13"/>
      <c r="M4" s="13"/>
      <c r="N4" s="14"/>
      <c r="O4" s="14"/>
      <c r="P4" s="2"/>
      <c r="Q4" s="15"/>
      <c r="R4"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4" t="str">
        <f>IF(AND(May[[#This Row],[Start Date of Most Recent Job]]&lt;&gt;"",May[[#This Row],[End Date of Most Recent Job]]&lt;&gt;""),DATEDIF(May[[#This Row],[Start Date of Most Recent Job]],May[[#This Row],[End Date of Most Recent Job]],"D"),"")</f>
        <v/>
      </c>
      <c r="T4">
        <f ca="1">LEN(May[[#This Row],[Missing/Incorrect Values]])</f>
        <v>0</v>
      </c>
    </row>
    <row r="5" spans="1:20" x14ac:dyDescent="0.35">
      <c r="A5" s="12"/>
      <c r="B5" s="12"/>
      <c r="C5" s="1"/>
      <c r="D5" s="25"/>
      <c r="E5" s="1"/>
      <c r="F5" s="14"/>
      <c r="G5" s="1"/>
      <c r="H5" s="13"/>
      <c r="I5" s="13"/>
      <c r="J5" s="13"/>
      <c r="K5" s="13"/>
      <c r="L5" s="13"/>
      <c r="M5" s="13"/>
      <c r="N5" s="14"/>
      <c r="O5" s="14"/>
      <c r="P5" s="2"/>
      <c r="Q5" s="15"/>
      <c r="R5"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5" t="str">
        <f>IF(AND(May[[#This Row],[Start Date of Most Recent Job]]&lt;&gt;"",May[[#This Row],[End Date of Most Recent Job]]&lt;&gt;""),DATEDIF(May[[#This Row],[Start Date of Most Recent Job]],May[[#This Row],[End Date of Most Recent Job]],"D"),"")</f>
        <v/>
      </c>
      <c r="T5">
        <f ca="1">LEN(May[[#This Row],[Missing/Incorrect Values]])</f>
        <v>0</v>
      </c>
    </row>
    <row r="6" spans="1:20" x14ac:dyDescent="0.35">
      <c r="A6" s="12"/>
      <c r="B6" s="12"/>
      <c r="C6" s="1"/>
      <c r="D6" s="25"/>
      <c r="E6" s="1"/>
      <c r="F6" s="14"/>
      <c r="G6" s="1"/>
      <c r="H6" s="13"/>
      <c r="I6" s="13"/>
      <c r="J6" s="13"/>
      <c r="K6" s="13"/>
      <c r="L6" s="13"/>
      <c r="M6" s="13"/>
      <c r="N6" s="14"/>
      <c r="O6" s="14"/>
      <c r="P6" s="2"/>
      <c r="Q6" s="15"/>
      <c r="R6"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6" t="str">
        <f>IF(AND(May[[#This Row],[Start Date of Most Recent Job]]&lt;&gt;"",May[[#This Row],[End Date of Most Recent Job]]&lt;&gt;""),DATEDIF(May[[#This Row],[Start Date of Most Recent Job]],May[[#This Row],[End Date of Most Recent Job]],"D"),"")</f>
        <v/>
      </c>
      <c r="T6">
        <f ca="1">LEN(May[[#This Row],[Missing/Incorrect Values]])</f>
        <v>0</v>
      </c>
    </row>
    <row r="7" spans="1:20" x14ac:dyDescent="0.35">
      <c r="A7" s="12"/>
      <c r="B7" s="12"/>
      <c r="C7" s="1"/>
      <c r="D7" s="25"/>
      <c r="E7" s="1"/>
      <c r="F7" s="14"/>
      <c r="G7" s="1"/>
      <c r="H7" s="13"/>
      <c r="I7" s="13"/>
      <c r="J7" s="13"/>
      <c r="K7" s="13"/>
      <c r="L7" s="13"/>
      <c r="M7" s="13"/>
      <c r="N7" s="14"/>
      <c r="O7" s="14"/>
      <c r="P7" s="2"/>
      <c r="Q7" s="15"/>
      <c r="R7"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7" t="str">
        <f>IF(AND(May[[#This Row],[Start Date of Most Recent Job]]&lt;&gt;"",May[[#This Row],[End Date of Most Recent Job]]&lt;&gt;""),DATEDIF(May[[#This Row],[Start Date of Most Recent Job]],May[[#This Row],[End Date of Most Recent Job]],"D"),"")</f>
        <v/>
      </c>
      <c r="T7">
        <f ca="1">LEN(May[[#This Row],[Missing/Incorrect Values]])</f>
        <v>0</v>
      </c>
    </row>
    <row r="8" spans="1:20" x14ac:dyDescent="0.35">
      <c r="A8" s="12"/>
      <c r="B8" s="12"/>
      <c r="C8" s="1"/>
      <c r="D8" s="25"/>
      <c r="E8" s="1"/>
      <c r="F8" s="14"/>
      <c r="G8" s="1"/>
      <c r="H8" s="13"/>
      <c r="I8" s="13"/>
      <c r="J8" s="13"/>
      <c r="K8" s="13"/>
      <c r="L8" s="13"/>
      <c r="M8" s="13"/>
      <c r="N8" s="14"/>
      <c r="O8" s="14"/>
      <c r="P8" s="2"/>
      <c r="Q8" s="15"/>
      <c r="R8"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8" t="str">
        <f>IF(AND(May[[#This Row],[Start Date of Most Recent Job]]&lt;&gt;"",May[[#This Row],[End Date of Most Recent Job]]&lt;&gt;""),DATEDIF(May[[#This Row],[Start Date of Most Recent Job]],May[[#This Row],[End Date of Most Recent Job]],"D"),"")</f>
        <v/>
      </c>
      <c r="T8">
        <f ca="1">LEN(May[[#This Row],[Missing/Incorrect Values]])</f>
        <v>0</v>
      </c>
    </row>
    <row r="9" spans="1:20" x14ac:dyDescent="0.35">
      <c r="A9" s="12"/>
      <c r="B9" s="12"/>
      <c r="C9" s="1"/>
      <c r="D9" s="25"/>
      <c r="E9" s="1"/>
      <c r="F9" s="14"/>
      <c r="G9" s="1"/>
      <c r="H9" s="13"/>
      <c r="I9" s="13"/>
      <c r="J9" s="13"/>
      <c r="K9" s="13"/>
      <c r="L9" s="13"/>
      <c r="M9" s="13"/>
      <c r="N9" s="14"/>
      <c r="O9" s="14"/>
      <c r="P9" s="2"/>
      <c r="Q9" s="15"/>
      <c r="R9"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9" t="str">
        <f>IF(AND(May[[#This Row],[Start Date of Most Recent Job]]&lt;&gt;"",May[[#This Row],[End Date of Most Recent Job]]&lt;&gt;""),DATEDIF(May[[#This Row],[Start Date of Most Recent Job]],May[[#This Row],[End Date of Most Recent Job]],"D"),"")</f>
        <v/>
      </c>
      <c r="T9">
        <f ca="1">LEN(May[[#This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0" t="str">
        <f>IF(AND(May[[#This Row],[Start Date of Most Recent Job]]&lt;&gt;"",May[[#This Row],[End Date of Most Recent Job]]&lt;&gt;""),DATEDIF(May[[#This Row],[Start Date of Most Recent Job]],May[[#This Row],[End Date of Most Recent Job]],"D"),"")</f>
        <v/>
      </c>
      <c r="T10">
        <f ca="1">LEN(May[[#This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1" t="str">
        <f>IF(AND(May[[#This Row],[Start Date of Most Recent Job]]&lt;&gt;"",May[[#This Row],[End Date of Most Recent Job]]&lt;&gt;""),DATEDIF(May[[#This Row],[Start Date of Most Recent Job]],May[[#This Row],[End Date of Most Recent Job]],"D"),"")</f>
        <v/>
      </c>
      <c r="T11">
        <f ca="1">LEN(May[[#This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2" t="str">
        <f>IF(AND(May[[#This Row],[Start Date of Most Recent Job]]&lt;&gt;"",May[[#This Row],[End Date of Most Recent Job]]&lt;&gt;""),DATEDIF(May[[#This Row],[Start Date of Most Recent Job]],May[[#This Row],[End Date of Most Recent Job]],"D"),"")</f>
        <v/>
      </c>
      <c r="T12">
        <f ca="1">LEN(May[[#This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3" t="str">
        <f>IF(AND(May[[#This Row],[Start Date of Most Recent Job]]&lt;&gt;"",May[[#This Row],[End Date of Most Recent Job]]&lt;&gt;""),DATEDIF(May[[#This Row],[Start Date of Most Recent Job]],May[[#This Row],[End Date of Most Recent Job]],"D"),"")</f>
        <v/>
      </c>
      <c r="T13">
        <f ca="1">LEN(May[[#This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4" t="str">
        <f>IF(AND(May[[#This Row],[Start Date of Most Recent Job]]&lt;&gt;"",May[[#This Row],[End Date of Most Recent Job]]&lt;&gt;""),DATEDIF(May[[#This Row],[Start Date of Most Recent Job]],May[[#This Row],[End Date of Most Recent Job]],"D"),"")</f>
        <v/>
      </c>
      <c r="T14">
        <f ca="1">LEN(May[[#This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5" t="str">
        <f>IF(AND(May[[#This Row],[Start Date of Most Recent Job]]&lt;&gt;"",May[[#This Row],[End Date of Most Recent Job]]&lt;&gt;""),DATEDIF(May[[#This Row],[Start Date of Most Recent Job]],May[[#This Row],[End Date of Most Recent Job]],"D"),"")</f>
        <v/>
      </c>
      <c r="T15">
        <f ca="1">LEN(May[[#This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6" t="str">
        <f>IF(AND(May[[#This Row],[Start Date of Most Recent Job]]&lt;&gt;"",May[[#This Row],[End Date of Most Recent Job]]&lt;&gt;""),DATEDIF(May[[#This Row],[Start Date of Most Recent Job]],May[[#This Row],[End Date of Most Recent Job]],"D"),"")</f>
        <v/>
      </c>
      <c r="T16">
        <f ca="1">LEN(May[[#This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7" t="str">
        <f>IF(AND(May[[#This Row],[Start Date of Most Recent Job]]&lt;&gt;"",May[[#This Row],[End Date of Most Recent Job]]&lt;&gt;""),DATEDIF(May[[#This Row],[Start Date of Most Recent Job]],May[[#This Row],[End Date of Most Recent Job]],"D"),"")</f>
        <v/>
      </c>
      <c r="T17">
        <f ca="1">LEN(May[[#This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8" t="str">
        <f>IF(AND(May[[#This Row],[Start Date of Most Recent Job]]&lt;&gt;"",May[[#This Row],[End Date of Most Recent Job]]&lt;&gt;""),DATEDIF(May[[#This Row],[Start Date of Most Recent Job]],May[[#This Row],[End Date of Most Recent Job]],"D"),"")</f>
        <v/>
      </c>
      <c r="T18">
        <f ca="1">LEN(May[[#This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19" t="str">
        <f>IF(AND(May[[#This Row],[Start Date of Most Recent Job]]&lt;&gt;"",May[[#This Row],[End Date of Most Recent Job]]&lt;&gt;""),DATEDIF(May[[#This Row],[Start Date of Most Recent Job]],May[[#This Row],[End Date of Most Recent Job]],"D"),"")</f>
        <v/>
      </c>
      <c r="T19">
        <f ca="1">LEN(May[[#This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0" t="str">
        <f>IF(AND(May[[#This Row],[Start Date of Most Recent Job]]&lt;&gt;"",May[[#This Row],[End Date of Most Recent Job]]&lt;&gt;""),DATEDIF(May[[#This Row],[Start Date of Most Recent Job]],May[[#This Row],[End Date of Most Recent Job]],"D"),"")</f>
        <v/>
      </c>
      <c r="T20">
        <f ca="1">LEN(May[[#This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1" t="str">
        <f>IF(AND(May[[#This Row],[Start Date of Most Recent Job]]&lt;&gt;"",May[[#This Row],[End Date of Most Recent Job]]&lt;&gt;""),DATEDIF(May[[#This Row],[Start Date of Most Recent Job]],May[[#This Row],[End Date of Most Recent Job]],"D"),"")</f>
        <v/>
      </c>
      <c r="T21">
        <f ca="1">LEN(May[[#This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2" t="str">
        <f>IF(AND(May[[#This Row],[Start Date of Most Recent Job]]&lt;&gt;"",May[[#This Row],[End Date of Most Recent Job]]&lt;&gt;""),DATEDIF(May[[#This Row],[Start Date of Most Recent Job]],May[[#This Row],[End Date of Most Recent Job]],"D"),"")</f>
        <v/>
      </c>
      <c r="T22">
        <f ca="1">LEN(May[[#This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3" t="str">
        <f>IF(AND(May[[#This Row],[Start Date of Most Recent Job]]&lt;&gt;"",May[[#This Row],[End Date of Most Recent Job]]&lt;&gt;""),DATEDIF(May[[#This Row],[Start Date of Most Recent Job]],May[[#This Row],[End Date of Most Recent Job]],"D"),"")</f>
        <v/>
      </c>
      <c r="T23">
        <f ca="1">LEN(May[[#This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4" t="str">
        <f>IF(AND(May[[#This Row],[Start Date of Most Recent Job]]&lt;&gt;"",May[[#This Row],[End Date of Most Recent Job]]&lt;&gt;""),DATEDIF(May[[#This Row],[Start Date of Most Recent Job]],May[[#This Row],[End Date of Most Recent Job]],"D"),"")</f>
        <v/>
      </c>
      <c r="T24">
        <f ca="1">LEN(May[[#This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5" t="str">
        <f>IF(AND(May[[#This Row],[Start Date of Most Recent Job]]&lt;&gt;"",May[[#This Row],[End Date of Most Recent Job]]&lt;&gt;""),DATEDIF(May[[#This Row],[Start Date of Most Recent Job]],May[[#This Row],[End Date of Most Recent Job]],"D"),"")</f>
        <v/>
      </c>
      <c r="T25">
        <f ca="1">LEN(May[[#This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6" t="str">
        <f>IF(AND(May[[#This Row],[Start Date of Most Recent Job]]&lt;&gt;"",May[[#This Row],[End Date of Most Recent Job]]&lt;&gt;""),DATEDIF(May[[#This Row],[Start Date of Most Recent Job]],May[[#This Row],[End Date of Most Recent Job]],"D"),"")</f>
        <v/>
      </c>
      <c r="T26">
        <f ca="1">LEN(May[[#This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7" t="str">
        <f>IF(AND(May[[#This Row],[Start Date of Most Recent Job]]&lt;&gt;"",May[[#This Row],[End Date of Most Recent Job]]&lt;&gt;""),DATEDIF(May[[#This Row],[Start Date of Most Recent Job]],May[[#This Row],[End Date of Most Recent Job]],"D"),"")</f>
        <v/>
      </c>
      <c r="T27">
        <f ca="1">LEN(May[[#This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8" t="str">
        <f>IF(AND(May[[#This Row],[Start Date of Most Recent Job]]&lt;&gt;"",May[[#This Row],[End Date of Most Recent Job]]&lt;&gt;""),DATEDIF(May[[#This Row],[Start Date of Most Recent Job]],May[[#This Row],[End Date of Most Recent Job]],"D"),"")</f>
        <v/>
      </c>
      <c r="T28">
        <f ca="1">LEN(May[[#This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29" t="str">
        <f>IF(AND(May[[#This Row],[Start Date of Most Recent Job]]&lt;&gt;"",May[[#This Row],[End Date of Most Recent Job]]&lt;&gt;""),DATEDIF(May[[#This Row],[Start Date of Most Recent Job]],May[[#This Row],[End Date of Most Recent Job]],"D"),"")</f>
        <v/>
      </c>
      <c r="T29">
        <f ca="1">LEN(May[[#This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0" t="str">
        <f>IF(AND(May[[#This Row],[Start Date of Most Recent Job]]&lt;&gt;"",May[[#This Row],[End Date of Most Recent Job]]&lt;&gt;""),DATEDIF(May[[#This Row],[Start Date of Most Recent Job]],May[[#This Row],[End Date of Most Recent Job]],"D"),"")</f>
        <v/>
      </c>
      <c r="T30">
        <f ca="1">LEN(May[[#This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1" t="str">
        <f>IF(AND(May[[#This Row],[Start Date of Most Recent Job]]&lt;&gt;"",May[[#This Row],[End Date of Most Recent Job]]&lt;&gt;""),DATEDIF(May[[#This Row],[Start Date of Most Recent Job]],May[[#This Row],[End Date of Most Recent Job]],"D"),"")</f>
        <v/>
      </c>
      <c r="T31">
        <f ca="1">LEN(May[[#This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2" t="str">
        <f>IF(AND(May[[#This Row],[Start Date of Most Recent Job]]&lt;&gt;"",May[[#This Row],[End Date of Most Recent Job]]&lt;&gt;""),DATEDIF(May[[#This Row],[Start Date of Most Recent Job]],May[[#This Row],[End Date of Most Recent Job]],"D"),"")</f>
        <v/>
      </c>
      <c r="T32">
        <f ca="1">LEN(May[[#This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3" t="str">
        <f>IF(AND(May[[#This Row],[Start Date of Most Recent Job]]&lt;&gt;"",May[[#This Row],[End Date of Most Recent Job]]&lt;&gt;""),DATEDIF(May[[#This Row],[Start Date of Most Recent Job]],May[[#This Row],[End Date of Most Recent Job]],"D"),"")</f>
        <v/>
      </c>
      <c r="T33">
        <f ca="1">LEN(May[[#This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4" t="str">
        <f>IF(AND(May[[#This Row],[Start Date of Most Recent Job]]&lt;&gt;"",May[[#This Row],[End Date of Most Recent Job]]&lt;&gt;""),DATEDIF(May[[#This Row],[Start Date of Most Recent Job]],May[[#This Row],[End Date of Most Recent Job]],"D"),"")</f>
        <v/>
      </c>
      <c r="T34">
        <f ca="1">LEN(May[[#This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5" t="str">
        <f>IF(AND(May[[#This Row],[Start Date of Most Recent Job]]&lt;&gt;"",May[[#This Row],[End Date of Most Recent Job]]&lt;&gt;""),DATEDIF(May[[#This Row],[Start Date of Most Recent Job]],May[[#This Row],[End Date of Most Recent Job]],"D"),"")</f>
        <v/>
      </c>
      <c r="T35">
        <f ca="1">LEN(May[[#This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6" t="str">
        <f>IF(AND(May[[#This Row],[Start Date of Most Recent Job]]&lt;&gt;"",May[[#This Row],[End Date of Most Recent Job]]&lt;&gt;""),DATEDIF(May[[#This Row],[Start Date of Most Recent Job]],May[[#This Row],[End Date of Most Recent Job]],"D"),"")</f>
        <v/>
      </c>
      <c r="T36">
        <f ca="1">LEN(May[[#This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IF(COUNTA(May[[#This Row],[Client''s Last Name]:[ Hourly Pay]])&gt;0,
IF(May[[#This Row],[Client''s Last Name]]="",
"There appears to be data entered in this row, but no client last name. Please fill in the client's last name.",
IF(May[[#This Row],[Client''s First Name]]="",
"There appears to be data entered in this row, but no client first name. Please fill in the client's first name.",
IF(May[[#This Row],[Client ID]]="",
"There appears to be data entered in this row, but no Client ID. Please fill in the client ID.",
IF(May[[#This Row],[Most Recent Clubhouse Attendance Date]]="",
"There appears to be data entered in this row, but no Clubhouse Attendance Date. Please fill in the Clubhouse Attendance Date.",
IF(May[[#This Row],[Did this Client Receive Pre-Employment Supports this Month?
(Yes/No)]]="",
"There appears to be data entered in this row, but no Pre-Employment Support Services entry. Please fill in Pre-Employment Support Services.",
IF(May[[#This Row],[Is This Client Receiving Benefits?
(Yes/No)]]="",
"There appears to be data entered in this row, but no Client Benefits entry. Please fill in Client Benefits.",
IF(May[[#This Row],[Did This Client Receive Supported Employment Services this Month?
(Yes/No)]]="",
"There appears to be data entered in this row, but no Supported Employment Services entry. Please fill in Supported Employment Services.",
IF(AND(COUNTA(May[[#This Row],[Supported Employment Initial Assessment Completion Date]:[ Hourly Pay]])&gt;0,May[[#This Row],[Did This Client Receive Supported Employment Services this Month?
(Yes/No)]]="No"),
"Client is listed as not receiving supported employment, but supported employment-specific fields are filled in.",
IF(AND(COUNTA(May[[#This Row],[Start Date of Most Recent Job]],May[[#This Row],[Employer Name ]:[ Hourly Pay]])&lt;5,May[[#This Row],[Did This Client Receive Supported Employment Services this Month?
(Yes/No)]]="Yes"),
"Client is listed as receiving supported employment, but some job information is blank.",
IF(AND(May[[#This Row],[Did this Client Receive Pre-Employment Supports this Month?
(Yes/No)]]&lt;&gt;"",COUNTIFS(Background!$G$2:$G$3,May[[#This Row],[Did this Client Receive Pre-Employment Supports this Month?
(Yes/No)]])=0),
"The entry in Receiving Pre-Employment Supports? appears to be something other than Yes or No. Please enter Yes or No",
IF(AND(May[[#This Row],[Did this Client Receive Pre-Employment Supports this Month?
(Yes/No)]]&lt;&gt;"",COUNTIFS(Background!$G$2:$G$3,May[[#This Row],[Did this Client Receive Pre-Employment Supports this Month?
(Yes/No)]])=0),
"The entry in Receiving Benefits? appears to be something other than Yes or No. Please enter Yes or No",
IF(AND(May[[#This Row],[Did This Client Receive Supported Employment Services this Month?
(Yes/No)]]&lt;&gt;"",COUNTIFS(Background!$G$2:$G$3,May[[#This Row],[Did This Client Receive Supported Employment Services this Month?
(Yes/No)]])=0),
"The entry in Receiving Supported Employment Services? appears to be something other than Yes or No. Please enter Yes or No",
IF(AND(May[[#This Row],[End Date of Most Recent Job]]&lt;&gt;"",May[[#This Row],[Start Date of Most Recent Job]]=""),
"There appears to be an End Date of Most Recent Job entered, but no Start Date of Most Recent Job.",
IF(AND(May[[#This Row],[Most Recent Clubhouse Attendance Date]]&lt;&gt;"",OR(May[[#This Row],[Most Recent Clubhouse Attendance Date]]&lt;DATE('Instructions &amp; Definitions'!$B$2-1,7,1),May[[#This Row],[Most Recent Clubhouse Attendance Date]]&gt;TODAY())),
"Clubhouse Attendance Date is either before the beginning of the fiscal year or after today's date.",
IF(AND(May[[#This Row],[Supported Employment Initial Assessment Completion Date]]&lt;&gt;"",OR(May[[#This Row],[Supported Employment Initial Assessment Completion Date]]&lt;DATE('Instructions &amp; Definitions'!$B$2-1,7,1),May[[#This Row],[Supported Employment Initial Assessment Completion Date]]&gt;TODAY())),
"SE Initial Assessment Completion Date is either before the beginning of the fiscal year or after today's date.",
IF(AND(May[[#This Row],[Supported Employment Initial Service Plan Creation Date]]&lt;&gt;"",OR(May[[#This Row],[Supported Employment Initial Service Plan Creation Date]]&lt;DATE('Instructions &amp; Definitions'!$B$2-1,7,1),May[[#This Row],[Supported Employment Initial Service Plan Creation Date]]&gt;TODAY())),
"SE Initial Service Plan Creation Date is either before the beginning of the fiscal year or after today's date.",
IF(AND(May[[#This Row],[Most Recent Supported Employment Service Date]]&lt;&gt;"",OR(May[[#This Row],[Most Recent Supported Employment Service Date]]&lt;DATE('Instructions &amp; Definitions'!$B$2-1,7,1),May[[#This Row],[Most Recent Supported Employment Service Date]]&gt;TODAY())),
"Supported Employment Service Date is either before the beginning of the fiscal year or after today's date.",
IF(AND(May[[#This Row],[Start Date of Most Recent Job]]&lt;&gt;"",OR(May[[#This Row],[Start Date of Most Recent Job]]&lt;DATE('Instructions &amp; Definitions'!$B$2-1,7,1),May[[#This Row],[Start Date of Most Recent Job]]&gt;TODAY())),
"Start Date of Most Recent Job is either before the beginning of the fiscal year or after today's date.",
IF(AND(May[[#This Row],[End Date of Most Recent Job]]&lt;&gt;"",OR(May[[#This Row],[End Date of Most Recent Job]]&lt;DATE('Instructions &amp; Definitions'!$B$2-1,7,1),May[[#This Row],[End Date of Most Recent Job]]&gt;TODAY())),
"End Date of Most Recent Job is either before the beginning of the fiscal year or after today's date.",
IF(AND(May[[#This Row],[Average '# Hours Worked Per Week]]&lt;&gt;"",May[[#This Row],[Average '# Hours Worked Per Week]]&lt;=0),
"Average # Hours Worked Per Week is 0 or less.",
IF(AND(May[[#This Row],[Average '# Hours Worked Per Week]]&lt;&gt;"",May[[#This Row],[Average '# Hours Worked Per Week]]&gt;168),
"Average # Hours Worked Per Week is more than 168.",
IF(AND(May[[#This Row],[ Hourly Pay]]&lt;&gt;"",May[[#This Row],[ Hourly Pay]]&lt;=0),
"Hourly Pay is 0 or less.",
IF(AND(May[[#This Row],[ Hourly Pay]]&lt;&gt;"",May[[#This Row],[ Hourly Pay]]&gt;100),
"Hourly Pay is more than 100.",
IF(AND(May[[#This Row],[Did This Client Receive Supported Employment Services this Month?
(Yes/No)]]="Yes",TRIM(May[[#This Row],[Supported Employment Discharge Date]])="",COUNTA(June[[Client''s Last Name]:[ Hourly Pay]])&gt;0,COUNTIFS(June[Client ID],May[[#This Row],[Client ID]],June[Did This Client Receive Supported Employment Services this Month?
(Yes/No)],"Yes")=0),
"This client has no discharge date, but is not listed on next month's tab as receiving supported employment.",
IF(May[[#This Row],[Supported Employment Discharge Date]]&lt;&gt;"",
IF(OR(May[[#This Row],[Supported Employment Discharge Date]]&lt;DATE('Instructions &amp; Definitions'!$B$2-1,7,1),May[[#This Row],[Supported Employment Discharge Date]]&gt;TODAY()),
"Supported Employment Discharge Date is either before the beginning of the fiscal year or after today's date.",
IF(May[[#This Row],[Supported Employment Discharge Date]]&lt;May[[#This Row],[Supported Employment Initial Assessment Completion Date]],
"SE Discharge Date is before Initial Assessment Date.",
IF(May[[#This Row],[Supported Employment Discharge Date]]&lt;May[[#This Row],[Supported Employment Initial Service Plan Creation Date]],
"SE Discharge Date is before Service Plan Creation Date.",
IF(May[[#This Row],[Supported Employment Discharge Date]]&lt;May[[#This Row],[Most Recent Supported Employment Service Date]],
"SE Discharge Date is before Most Recent SE Service Date.",
IF(May[[#This Row],[Supported Employment Discharge Date]]&lt;May[[#This Row],[Start Date of Most Recent Job]],
"SE Discharge Date is before Start Date of Most Recent Job.",
""))))),""))))))))))))))))))))))))),"")</f>
        <v/>
      </c>
      <c r="S37" t="str">
        <f>IF(AND(May[[#This Row],[Start Date of Most Recent Job]]&lt;&gt;"",May[[#This Row],[End Date of Most Recent Job]]&lt;&gt;""),DATEDIF(May[[#This Row],[Start Date of Most Recent Job]],May[[#This Row],[End Date of Most Recent Job]],"D"),"")</f>
        <v/>
      </c>
      <c r="T37">
        <f ca="1">LEN(May[[#This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1" priority="1">
      <formula>$G2&lt;&gt;"Yes"</formula>
    </cfRule>
  </conditionalFormatting>
  <dataValidations count="4">
    <dataValidation type="list" allowBlank="1" showInputMessage="1" showErrorMessage="1" sqref="F2:F37" xr:uid="{8B51C131-E79A-4623-8FDC-4D0C77ADA1AC}">
      <formula1>"Yes,No"</formula1>
    </dataValidation>
    <dataValidation type="decimal" errorStyle="warning" allowBlank="1" showInputMessage="1" showErrorMessage="1" error="Please enter a number between 0 and 168." sqref="P2:P37" xr:uid="{D5CB9913-A585-453D-8AE9-E59CA861ACD7}">
      <formula1>0</formula1>
      <formula2>168</formula2>
    </dataValidation>
    <dataValidation type="list" allowBlank="1" showInputMessage="1" showErrorMessage="1" sqref="E2:E37 G2:G37" xr:uid="{E945CCB9-A3A4-4A6D-8F15-3FC33FEF4406}">
      <formula1>"Yes, No"</formula1>
    </dataValidation>
    <dataValidation type="decimal" errorStyle="warning" allowBlank="1" showInputMessage="1" showErrorMessage="1" error="Please enter a value greater than 0 and less than 100." sqref="Q1:Q1048576" xr:uid="{EBD5E298-7B00-4DCF-936B-0F06B38B7702}">
      <formula1>0.01</formula1>
      <formula2>100</formula2>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DEE64761-593F-42D3-95DB-5CDB2F96E150}">
          <x14:formula1>
            <xm:f>DATE('Instructions &amp; Definitions'!$B$2-1,7,1)</xm:f>
          </x14:formula1>
          <x14:formula2>
            <xm:f>TODAY()</xm:f>
          </x14:formula2>
          <xm:sqref>H2:M37 D2:D37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26D6-A1E7-44BD-870B-A947A60818A2}">
  <sheetPr>
    <pageSetUpPr fitToPage="1"/>
  </sheetPr>
  <dimension ref="A1:T185"/>
  <sheetViews>
    <sheetView view="pageLayout" zoomScale="70" zoomScaleNormal="100" zoomScalePageLayoutView="70" workbookViewId="0">
      <selection activeCell="A2" sqref="A2"/>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19" width="9.1796875" hidden="1" customWidth="1"/>
    <col min="20"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 t="str">
        <f>IF(AND(June[[#This Row],[Start Date of Most Recent Job]]&lt;&gt;"",June[[#This Row],[End Date of Most Recent Job]]&lt;&gt;""),DATEDIF(June[[#This Row],[Start Date of Most Recent Job]],June[[#This Row],[End Date of Most Recent Job]],"D"),"")</f>
        <v/>
      </c>
      <c r="T2">
        <f ca="1">LEN(June[[#This Row],[Missing/Incorrect Values]])</f>
        <v>0</v>
      </c>
    </row>
    <row r="3" spans="1:20" x14ac:dyDescent="0.35">
      <c r="A3" s="12"/>
      <c r="B3" s="12"/>
      <c r="C3" s="1"/>
      <c r="D3" s="25"/>
      <c r="E3" s="1"/>
      <c r="F3" s="14"/>
      <c r="G3" s="1"/>
      <c r="H3" s="13"/>
      <c r="I3" s="13"/>
      <c r="J3" s="13"/>
      <c r="K3" s="13"/>
      <c r="L3" s="13"/>
      <c r="M3" s="13"/>
      <c r="N3" s="14"/>
      <c r="O3" s="14"/>
      <c r="P3" s="2"/>
      <c r="Q3" s="15"/>
      <c r="R3"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 t="str">
        <f>IF(AND(June[[#This Row],[Start Date of Most Recent Job]]&lt;&gt;"",June[[#This Row],[End Date of Most Recent Job]]&lt;&gt;""),DATEDIF(June[[#This Row],[Start Date of Most Recent Job]],June[[#This Row],[End Date of Most Recent Job]],"D"),"")</f>
        <v/>
      </c>
      <c r="T3">
        <f ca="1">LEN(June[[#This Row],[Missing/Incorrect Values]])</f>
        <v>0</v>
      </c>
    </row>
    <row r="4" spans="1:20" x14ac:dyDescent="0.35">
      <c r="A4" s="12"/>
      <c r="B4" s="12"/>
      <c r="C4" s="1"/>
      <c r="D4" s="25"/>
      <c r="E4" s="1"/>
      <c r="F4" s="14"/>
      <c r="G4" s="1"/>
      <c r="H4" s="13"/>
      <c r="I4" s="13"/>
      <c r="J4" s="13"/>
      <c r="K4" s="13"/>
      <c r="L4" s="13"/>
      <c r="M4" s="13"/>
      <c r="N4" s="14"/>
      <c r="O4" s="14"/>
      <c r="P4" s="2"/>
      <c r="Q4" s="15"/>
      <c r="R4"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4" t="str">
        <f>IF(AND(June[[#This Row],[Start Date of Most Recent Job]]&lt;&gt;"",June[[#This Row],[End Date of Most Recent Job]]&lt;&gt;""),DATEDIF(June[[#This Row],[Start Date of Most Recent Job]],June[[#This Row],[End Date of Most Recent Job]],"D"),"")</f>
        <v/>
      </c>
      <c r="T4">
        <f ca="1">LEN(June[[#This Row],[Missing/Incorrect Values]])</f>
        <v>0</v>
      </c>
    </row>
    <row r="5" spans="1:20" x14ac:dyDescent="0.35">
      <c r="A5" s="12"/>
      <c r="B5" s="12"/>
      <c r="C5" s="1"/>
      <c r="D5" s="25"/>
      <c r="E5" s="1"/>
      <c r="F5" s="14"/>
      <c r="G5" s="1"/>
      <c r="H5" s="13"/>
      <c r="I5" s="13"/>
      <c r="J5" s="13"/>
      <c r="K5" s="13"/>
      <c r="L5" s="13"/>
      <c r="M5" s="13"/>
      <c r="N5" s="14"/>
      <c r="O5" s="14"/>
      <c r="P5" s="2"/>
      <c r="Q5" s="15"/>
      <c r="R5"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5" t="str">
        <f>IF(AND(June[[#This Row],[Start Date of Most Recent Job]]&lt;&gt;"",June[[#This Row],[End Date of Most Recent Job]]&lt;&gt;""),DATEDIF(June[[#This Row],[Start Date of Most Recent Job]],June[[#This Row],[End Date of Most Recent Job]],"D"),"")</f>
        <v/>
      </c>
      <c r="T5">
        <f ca="1">LEN(June[[#This Row],[Missing/Incorrect Values]])</f>
        <v>0</v>
      </c>
    </row>
    <row r="6" spans="1:20" x14ac:dyDescent="0.35">
      <c r="A6" s="12"/>
      <c r="B6" s="12"/>
      <c r="C6" s="1"/>
      <c r="D6" s="25"/>
      <c r="E6" s="1"/>
      <c r="F6" s="14"/>
      <c r="G6" s="1"/>
      <c r="H6" s="13"/>
      <c r="I6" s="13"/>
      <c r="J6" s="13"/>
      <c r="K6" s="13"/>
      <c r="L6" s="13"/>
      <c r="M6" s="13"/>
      <c r="N6" s="14"/>
      <c r="O6" s="14"/>
      <c r="P6" s="2"/>
      <c r="Q6" s="15"/>
      <c r="R6"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6" t="str">
        <f>IF(AND(June[[#This Row],[Start Date of Most Recent Job]]&lt;&gt;"",June[[#This Row],[End Date of Most Recent Job]]&lt;&gt;""),DATEDIF(June[[#This Row],[Start Date of Most Recent Job]],June[[#This Row],[End Date of Most Recent Job]],"D"),"")</f>
        <v/>
      </c>
      <c r="T6">
        <f ca="1">LEN(June[[#This Row],[Missing/Incorrect Values]])</f>
        <v>0</v>
      </c>
    </row>
    <row r="7" spans="1:20" x14ac:dyDescent="0.35">
      <c r="A7" s="12"/>
      <c r="B7" s="12"/>
      <c r="C7" s="1"/>
      <c r="D7" s="25"/>
      <c r="E7" s="1"/>
      <c r="F7" s="14"/>
      <c r="G7" s="1"/>
      <c r="H7" s="13"/>
      <c r="I7" s="13"/>
      <c r="J7" s="13"/>
      <c r="K7" s="13"/>
      <c r="L7" s="13"/>
      <c r="M7" s="13"/>
      <c r="N7" s="14"/>
      <c r="O7" s="14"/>
      <c r="P7" s="2"/>
      <c r="Q7" s="15"/>
      <c r="R7"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7" t="str">
        <f>IF(AND(June[[#This Row],[Start Date of Most Recent Job]]&lt;&gt;"",June[[#This Row],[End Date of Most Recent Job]]&lt;&gt;""),DATEDIF(June[[#This Row],[Start Date of Most Recent Job]],June[[#This Row],[End Date of Most Recent Job]],"D"),"")</f>
        <v/>
      </c>
      <c r="T7">
        <f ca="1">LEN(June[[#This Row],[Missing/Incorrect Values]])</f>
        <v>0</v>
      </c>
    </row>
    <row r="8" spans="1:20" x14ac:dyDescent="0.35">
      <c r="A8" s="12"/>
      <c r="B8" s="12"/>
      <c r="C8" s="1"/>
      <c r="D8" s="25"/>
      <c r="E8" s="1"/>
      <c r="F8" s="14"/>
      <c r="G8" s="1"/>
      <c r="H8" s="13"/>
      <c r="I8" s="13"/>
      <c r="J8" s="13"/>
      <c r="K8" s="13"/>
      <c r="L8" s="13"/>
      <c r="M8" s="13"/>
      <c r="N8" s="14"/>
      <c r="O8" s="14"/>
      <c r="P8" s="2"/>
      <c r="Q8" s="15"/>
      <c r="R8"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8" t="str">
        <f>IF(AND(June[[#This Row],[Start Date of Most Recent Job]]&lt;&gt;"",June[[#This Row],[End Date of Most Recent Job]]&lt;&gt;""),DATEDIF(June[[#This Row],[Start Date of Most Recent Job]],June[[#This Row],[End Date of Most Recent Job]],"D"),"")</f>
        <v/>
      </c>
      <c r="T8">
        <f ca="1">LEN(June[[#This Row],[Missing/Incorrect Values]])</f>
        <v>0</v>
      </c>
    </row>
    <row r="9" spans="1:20" x14ac:dyDescent="0.35">
      <c r="A9" s="12"/>
      <c r="B9" s="12"/>
      <c r="C9" s="1"/>
      <c r="D9" s="25"/>
      <c r="E9" s="1"/>
      <c r="F9" s="14"/>
      <c r="G9" s="1"/>
      <c r="H9" s="13"/>
      <c r="I9" s="13"/>
      <c r="J9" s="13"/>
      <c r="K9" s="13"/>
      <c r="L9" s="13"/>
      <c r="M9" s="13"/>
      <c r="N9" s="14"/>
      <c r="O9" s="14"/>
      <c r="P9" s="2"/>
      <c r="Q9" s="15"/>
      <c r="R9"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9" t="str">
        <f>IF(AND(June[[#This Row],[Start Date of Most Recent Job]]&lt;&gt;"",June[[#This Row],[End Date of Most Recent Job]]&lt;&gt;""),DATEDIF(June[[#This Row],[Start Date of Most Recent Job]],June[[#This Row],[End Date of Most Recent Job]],"D"),"")</f>
        <v/>
      </c>
      <c r="T9">
        <f ca="1">LEN(June[[#This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0" t="str">
        <f>IF(AND(June[[#This Row],[Start Date of Most Recent Job]]&lt;&gt;"",June[[#This Row],[End Date of Most Recent Job]]&lt;&gt;""),DATEDIF(June[[#This Row],[Start Date of Most Recent Job]],June[[#This Row],[End Date of Most Recent Job]],"D"),"")</f>
        <v/>
      </c>
      <c r="T10">
        <f ca="1">LEN(June[[#This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1" t="str">
        <f>IF(AND(June[[#This Row],[Start Date of Most Recent Job]]&lt;&gt;"",June[[#This Row],[End Date of Most Recent Job]]&lt;&gt;""),DATEDIF(June[[#This Row],[Start Date of Most Recent Job]],June[[#This Row],[End Date of Most Recent Job]],"D"),"")</f>
        <v/>
      </c>
      <c r="T11">
        <f ca="1">LEN(June[[#This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2" t="str">
        <f>IF(AND(June[[#This Row],[Start Date of Most Recent Job]]&lt;&gt;"",June[[#This Row],[End Date of Most Recent Job]]&lt;&gt;""),DATEDIF(June[[#This Row],[Start Date of Most Recent Job]],June[[#This Row],[End Date of Most Recent Job]],"D"),"")</f>
        <v/>
      </c>
      <c r="T12">
        <f ca="1">LEN(June[[#This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3" t="str">
        <f>IF(AND(June[[#This Row],[Start Date of Most Recent Job]]&lt;&gt;"",June[[#This Row],[End Date of Most Recent Job]]&lt;&gt;""),DATEDIF(June[[#This Row],[Start Date of Most Recent Job]],June[[#This Row],[End Date of Most Recent Job]],"D"),"")</f>
        <v/>
      </c>
      <c r="T13">
        <f ca="1">LEN(June[[#This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4" t="str">
        <f>IF(AND(June[[#This Row],[Start Date of Most Recent Job]]&lt;&gt;"",June[[#This Row],[End Date of Most Recent Job]]&lt;&gt;""),DATEDIF(June[[#This Row],[Start Date of Most Recent Job]],June[[#This Row],[End Date of Most Recent Job]],"D"),"")</f>
        <v/>
      </c>
      <c r="T14">
        <f ca="1">LEN(June[[#This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5" t="str">
        <f>IF(AND(June[[#This Row],[Start Date of Most Recent Job]]&lt;&gt;"",June[[#This Row],[End Date of Most Recent Job]]&lt;&gt;""),DATEDIF(June[[#This Row],[Start Date of Most Recent Job]],June[[#This Row],[End Date of Most Recent Job]],"D"),"")</f>
        <v/>
      </c>
      <c r="T15">
        <f ca="1">LEN(June[[#This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6" t="str">
        <f>IF(AND(June[[#This Row],[Start Date of Most Recent Job]]&lt;&gt;"",June[[#This Row],[End Date of Most Recent Job]]&lt;&gt;""),DATEDIF(June[[#This Row],[Start Date of Most Recent Job]],June[[#This Row],[End Date of Most Recent Job]],"D"),"")</f>
        <v/>
      </c>
      <c r="T16">
        <f ca="1">LEN(June[[#This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7" t="str">
        <f>IF(AND(June[[#This Row],[Start Date of Most Recent Job]]&lt;&gt;"",June[[#This Row],[End Date of Most Recent Job]]&lt;&gt;""),DATEDIF(June[[#This Row],[Start Date of Most Recent Job]],June[[#This Row],[End Date of Most Recent Job]],"D"),"")</f>
        <v/>
      </c>
      <c r="T17">
        <f ca="1">LEN(June[[#This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8" t="str">
        <f>IF(AND(June[[#This Row],[Start Date of Most Recent Job]]&lt;&gt;"",June[[#This Row],[End Date of Most Recent Job]]&lt;&gt;""),DATEDIF(June[[#This Row],[Start Date of Most Recent Job]],June[[#This Row],[End Date of Most Recent Job]],"D"),"")</f>
        <v/>
      </c>
      <c r="T18">
        <f ca="1">LEN(June[[#This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19" t="str">
        <f>IF(AND(June[[#This Row],[Start Date of Most Recent Job]]&lt;&gt;"",June[[#This Row],[End Date of Most Recent Job]]&lt;&gt;""),DATEDIF(June[[#This Row],[Start Date of Most Recent Job]],June[[#This Row],[End Date of Most Recent Job]],"D"),"")</f>
        <v/>
      </c>
      <c r="T19">
        <f ca="1">LEN(June[[#This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0" t="str">
        <f>IF(AND(June[[#This Row],[Start Date of Most Recent Job]]&lt;&gt;"",June[[#This Row],[End Date of Most Recent Job]]&lt;&gt;""),DATEDIF(June[[#This Row],[Start Date of Most Recent Job]],June[[#This Row],[End Date of Most Recent Job]],"D"),"")</f>
        <v/>
      </c>
      <c r="T20">
        <f ca="1">LEN(June[[#This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1" t="str">
        <f>IF(AND(June[[#This Row],[Start Date of Most Recent Job]]&lt;&gt;"",June[[#This Row],[End Date of Most Recent Job]]&lt;&gt;""),DATEDIF(June[[#This Row],[Start Date of Most Recent Job]],June[[#This Row],[End Date of Most Recent Job]],"D"),"")</f>
        <v/>
      </c>
      <c r="T21">
        <f ca="1">LEN(June[[#This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2" t="str">
        <f>IF(AND(June[[#This Row],[Start Date of Most Recent Job]]&lt;&gt;"",June[[#This Row],[End Date of Most Recent Job]]&lt;&gt;""),DATEDIF(June[[#This Row],[Start Date of Most Recent Job]],June[[#This Row],[End Date of Most Recent Job]],"D"),"")</f>
        <v/>
      </c>
      <c r="T22">
        <f ca="1">LEN(June[[#This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3" t="str">
        <f>IF(AND(June[[#This Row],[Start Date of Most Recent Job]]&lt;&gt;"",June[[#This Row],[End Date of Most Recent Job]]&lt;&gt;""),DATEDIF(June[[#This Row],[Start Date of Most Recent Job]],June[[#This Row],[End Date of Most Recent Job]],"D"),"")</f>
        <v/>
      </c>
      <c r="T23">
        <f ca="1">LEN(June[[#This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4" t="str">
        <f>IF(AND(June[[#This Row],[Start Date of Most Recent Job]]&lt;&gt;"",June[[#This Row],[End Date of Most Recent Job]]&lt;&gt;""),DATEDIF(June[[#This Row],[Start Date of Most Recent Job]],June[[#This Row],[End Date of Most Recent Job]],"D"),"")</f>
        <v/>
      </c>
      <c r="T24">
        <f ca="1">LEN(June[[#This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5" t="str">
        <f>IF(AND(June[[#This Row],[Start Date of Most Recent Job]]&lt;&gt;"",June[[#This Row],[End Date of Most Recent Job]]&lt;&gt;""),DATEDIF(June[[#This Row],[Start Date of Most Recent Job]],June[[#This Row],[End Date of Most Recent Job]],"D"),"")</f>
        <v/>
      </c>
      <c r="T25">
        <f ca="1">LEN(June[[#This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6" t="str">
        <f>IF(AND(June[[#This Row],[Start Date of Most Recent Job]]&lt;&gt;"",June[[#This Row],[End Date of Most Recent Job]]&lt;&gt;""),DATEDIF(June[[#This Row],[Start Date of Most Recent Job]],June[[#This Row],[End Date of Most Recent Job]],"D"),"")</f>
        <v/>
      </c>
      <c r="T26">
        <f ca="1">LEN(June[[#This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7" t="str">
        <f>IF(AND(June[[#This Row],[Start Date of Most Recent Job]]&lt;&gt;"",June[[#This Row],[End Date of Most Recent Job]]&lt;&gt;""),DATEDIF(June[[#This Row],[Start Date of Most Recent Job]],June[[#This Row],[End Date of Most Recent Job]],"D"),"")</f>
        <v/>
      </c>
      <c r="T27">
        <f ca="1">LEN(June[[#This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8" t="str">
        <f>IF(AND(June[[#This Row],[Start Date of Most Recent Job]]&lt;&gt;"",June[[#This Row],[End Date of Most Recent Job]]&lt;&gt;""),DATEDIF(June[[#This Row],[Start Date of Most Recent Job]],June[[#This Row],[End Date of Most Recent Job]],"D"),"")</f>
        <v/>
      </c>
      <c r="T28">
        <f ca="1">LEN(June[[#This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29" t="str">
        <f>IF(AND(June[[#This Row],[Start Date of Most Recent Job]]&lt;&gt;"",June[[#This Row],[End Date of Most Recent Job]]&lt;&gt;""),DATEDIF(June[[#This Row],[Start Date of Most Recent Job]],June[[#This Row],[End Date of Most Recent Job]],"D"),"")</f>
        <v/>
      </c>
      <c r="T29">
        <f ca="1">LEN(June[[#This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0" t="str">
        <f>IF(AND(June[[#This Row],[Start Date of Most Recent Job]]&lt;&gt;"",June[[#This Row],[End Date of Most Recent Job]]&lt;&gt;""),DATEDIF(June[[#This Row],[Start Date of Most Recent Job]],June[[#This Row],[End Date of Most Recent Job]],"D"),"")</f>
        <v/>
      </c>
      <c r="T30">
        <f ca="1">LEN(June[[#This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1" t="str">
        <f>IF(AND(June[[#This Row],[Start Date of Most Recent Job]]&lt;&gt;"",June[[#This Row],[End Date of Most Recent Job]]&lt;&gt;""),DATEDIF(June[[#This Row],[Start Date of Most Recent Job]],June[[#This Row],[End Date of Most Recent Job]],"D"),"")</f>
        <v/>
      </c>
      <c r="T31">
        <f ca="1">LEN(June[[#This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2" t="str">
        <f>IF(AND(June[[#This Row],[Start Date of Most Recent Job]]&lt;&gt;"",June[[#This Row],[End Date of Most Recent Job]]&lt;&gt;""),DATEDIF(June[[#This Row],[Start Date of Most Recent Job]],June[[#This Row],[End Date of Most Recent Job]],"D"),"")</f>
        <v/>
      </c>
      <c r="T32">
        <f ca="1">LEN(June[[#This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3" t="str">
        <f>IF(AND(June[[#This Row],[Start Date of Most Recent Job]]&lt;&gt;"",June[[#This Row],[End Date of Most Recent Job]]&lt;&gt;""),DATEDIF(June[[#This Row],[Start Date of Most Recent Job]],June[[#This Row],[End Date of Most Recent Job]],"D"),"")</f>
        <v/>
      </c>
      <c r="T33">
        <f ca="1">LEN(June[[#This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4" t="str">
        <f>IF(AND(June[[#This Row],[Start Date of Most Recent Job]]&lt;&gt;"",June[[#This Row],[End Date of Most Recent Job]]&lt;&gt;""),DATEDIF(June[[#This Row],[Start Date of Most Recent Job]],June[[#This Row],[End Date of Most Recent Job]],"D"),"")</f>
        <v/>
      </c>
      <c r="T34">
        <f ca="1">LEN(June[[#This Row],[Missing/Incorrect Values]])</f>
        <v>0</v>
      </c>
    </row>
    <row r="35" spans="1:20" x14ac:dyDescent="0.35">
      <c r="A35" s="1"/>
      <c r="B35" s="25"/>
      <c r="C35" s="26"/>
      <c r="D35" s="25"/>
      <c r="E35" s="1"/>
      <c r="F35" s="27"/>
      <c r="G35" s="26"/>
      <c r="H35" s="13"/>
      <c r="I35" s="13"/>
      <c r="J35" s="13"/>
      <c r="K35" s="13"/>
      <c r="L35" s="13"/>
      <c r="M35" s="13"/>
      <c r="N35" s="18"/>
      <c r="O35" s="19"/>
      <c r="P35" s="18"/>
      <c r="Q35" s="19"/>
      <c r="R35"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5" t="str">
        <f>IF(AND(June[[#This Row],[Start Date of Most Recent Job]]&lt;&gt;"",June[[#This Row],[End Date of Most Recent Job]]&lt;&gt;""),DATEDIF(June[[#This Row],[Start Date of Most Recent Job]],June[[#This Row],[End Date of Most Recent Job]],"D"),"")</f>
        <v/>
      </c>
      <c r="T35">
        <f ca="1">LEN(June[[#This Row],[Missing/Incorrect Values]])</f>
        <v>0</v>
      </c>
    </row>
    <row r="36" spans="1:20" x14ac:dyDescent="0.35">
      <c r="A36" s="1"/>
      <c r="B36" s="25"/>
      <c r="C36" s="26"/>
      <c r="D36" s="25"/>
      <c r="E36" s="1"/>
      <c r="F36" s="27"/>
      <c r="G36" s="26"/>
      <c r="H36" s="13"/>
      <c r="I36" s="13"/>
      <c r="J36" s="13"/>
      <c r="K36" s="13"/>
      <c r="L36" s="13"/>
      <c r="M36" s="13"/>
      <c r="N36" s="18"/>
      <c r="O36" s="19"/>
      <c r="P36" s="18"/>
      <c r="Q36" s="19"/>
      <c r="R36"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6" t="str">
        <f>IF(AND(June[[#This Row],[Start Date of Most Recent Job]]&lt;&gt;"",June[[#This Row],[End Date of Most Recent Job]]&lt;&gt;""),DATEDIF(June[[#This Row],[Start Date of Most Recent Job]],June[[#This Row],[End Date of Most Recent Job]],"D"),"")</f>
        <v/>
      </c>
      <c r="T36">
        <f ca="1">LEN(June[[#This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IF(COUNTA(June[[#This Row],[Client''s Last Name]:[ Hourly Pay]])&gt;0,
IF(June[[#This Row],[Client''s Last Name]]="",
"There appears to be data entered in this row, but no client last name. Please fill in the client's last name.",
IF(June[[#This Row],[Client''s First Name]]="",
"There appears to be data entered in this row, but no client first name. Please fill in the client's first name.",
IF(June[[#This Row],[Client ID]]="",
"There appears to be data entered in this row, but no Client ID. Please fill in the client ID.",
IF(June[[#This Row],[Most Recent Clubhouse Attendance Date]]="",
"There appears to be data entered in this row, but no Clubhouse Attendance Date. Please fill in the Clubhouse Attendance Date.",
IF(June[[#This Row],[Did this Client Receive Pre-Employment Supports this Month?
(Yes/No)]]="",
"There appears to be data entered in this row, but no Pre-Employment Support Services entry. Please fill in Pre-Employment Support Services.",
IF(June[[#This Row],[Is This Client Receiving Benefits?
(Yes/No)]]="",
"There appears to be data entered in this row, but no Client Benefits entry. Please fill in Client Benefits.",
IF(June[[#This Row],[Did This Client Receive Supported Employment Services this Month?
(Yes/No)]]="",
"There appears to be data entered in this row, but no Supported Employment Services entry. Please fill in Supported Employment Services.",
IF(AND(COUNTA(June[[#This Row],[Supported Employment Initial Assessment Completion Date]:[ Hourly Pay]])&gt;0,June[[#This Row],[Did This Client Receive Supported Employment Services this Month?
(Yes/No)]]="No"),
"Client is listed as not receiving supported employment, but supported employment-specific fields are filled in.",
IF(AND(COUNTA(June[[#This Row],[Start Date of Most Recent Job]],June[[#This Row],[Employer Name ]:[ Hourly Pay]])&lt;5,June[[#This Row],[Did This Client Receive Supported Employment Services this Month?
(Yes/No)]]="Yes"),
"Client is listed as receiving supported employment, but some job information is blank.",
IF(AND(June[[#This Row],[Did this Client Receive Pre-Employment Supports this Month?
(Yes/No)]]&lt;&gt;"",COUNTIFS(Background!$G$2:$G$3,June[[#This Row],[Did this Client Receive Pre-Employment Supports this Month?
(Yes/No)]])=0),
"The entry in Receiving Pre-Employment Supports? appears to be something other than Yes or No. Please enter Yes or No",
IF(AND(June[[#This Row],[Did this Client Receive Pre-Employment Supports this Month?
(Yes/No)]]&lt;&gt;"",COUNTIFS(Background!$G$2:$G$3,June[[#This Row],[Did this Client Receive Pre-Employment Supports this Month?
(Yes/No)]])=0),
"The entry in Receiving Benefits? appears to be something other than Yes or No. Please enter Yes or No",
IF(AND(June[[#This Row],[Did This Client Receive Supported Employment Services this Month?
(Yes/No)]]&lt;&gt;"",COUNTIFS(Background!$G$2:$G$3,June[[#This Row],[Did This Client Receive Supported Employment Services this Month?
(Yes/No)]])=0),
"The entry in Receiving Supported Employment Services? appears to be something other than Yes or No. Please enter Yes or No",
IF(AND(June[[#This Row],[End Date of Most Recent Job]]&lt;&gt;"",June[[#This Row],[Start Date of Most Recent Job]]=""),
"There appears to be an End Date of Most Recent Job entered, but no Start Date of Most Recent Job.",
IF(AND(June[[#This Row],[Most Recent Clubhouse Attendance Date]]&lt;&gt;"",OR(June[[#This Row],[Most Recent Clubhouse Attendance Date]]&lt;DATE('Instructions &amp; Definitions'!$B$2-1,7,1),June[[#This Row],[Most Recent Clubhouse Attendance Date]]&gt;TODAY())),
"Clubhouse Attendance Date is either before the beginning of the fiscal year or after today's date.",
IF(AND(June[[#This Row],[Supported Employment Initial Assessment Completion Date]]&lt;&gt;"",OR(June[[#This Row],[Supported Employment Initial Assessment Completion Date]]&lt;DATE('Instructions &amp; Definitions'!$B$2-1,7,1),June[[#This Row],[Supported Employment Initial Assessment Completion Date]]&gt;TODAY())),
"SE Initial Assessment Completion Date is either before the beginning of the fiscal year or after today's date.",
IF(AND(June[[#This Row],[Supported Employment Initial Service Plan Creation Date]]&lt;&gt;"",OR(June[[#This Row],[Supported Employment Initial Service Plan Creation Date]]&lt;DATE('Instructions &amp; Definitions'!$B$2-1,7,1),June[[#This Row],[Supported Employment Initial Service Plan Creation Date]]&gt;TODAY())),
"SE Initial Service Plan Creation Date is either before the beginning of the fiscal year or after today's date.",
IF(AND(June[[#This Row],[Most Recent Supported Employment Service Date]]&lt;&gt;"",OR(June[[#This Row],[Most Recent Supported Employment Service Date]]&lt;DATE('Instructions &amp; Definitions'!$B$2-1,7,1),June[[#This Row],[Most Recent Supported Employment Service Date]]&gt;TODAY())),
"Supported Employment Service Date is either before the beginning of the fiscal year or after today's date.",
IF(AND(June[[#This Row],[Start Date of Most Recent Job]]&lt;&gt;"",OR(June[[#This Row],[Start Date of Most Recent Job]]&lt;DATE('Instructions &amp; Definitions'!$B$2-1,7,1),June[[#This Row],[Start Date of Most Recent Job]]&gt;TODAY())),
"Start Date of Most Recent Job is either before the beginning of the fiscal year or after today's date.",
IF(AND(June[[#This Row],[End Date of Most Recent Job]]&lt;&gt;"",OR(June[[#This Row],[End Date of Most Recent Job]]&lt;DATE('Instructions &amp; Definitions'!$B$2-1,7,1),June[[#This Row],[End Date of Most Recent Job]]&gt;TODAY())),
"End Date of Most Recent Job is either before the beginning of the fiscal year or after today's date.",
IF(AND(June[[#This Row],[Average '# Hours Worked Per Week]]&lt;&gt;"",June[[#This Row],[Average '# Hours Worked Per Week]]&lt;=0),
"Average # Hours Worked Per Week is 0 or less.",
IF(AND(June[[#This Row],[Average '# Hours Worked Per Week]]&lt;&gt;"",June[[#This Row],[Average '# Hours Worked Per Week]]&gt;168),
"Average # Hours Worked Per Week is more than 168.",
IF(AND(June[[#This Row],[ Hourly Pay]]&lt;&gt;"",June[[#This Row],[ Hourly Pay]]&lt;=0),
"Hourly Pay is 0 or less.",
IF(AND(June[[#This Row],[ Hourly Pay]]&lt;&gt;"",June[[#This Row],[ Hourly Pay]]&gt;100),
"Hourly Pay is more than 100.",
IF(June[[#This Row],[Supported Employment Discharge Date]]&lt;&gt;"",
IF(OR(June[[#This Row],[Supported Employment Discharge Date]]&lt;DATE('Instructions &amp; Definitions'!$B$2-1,7,1),June[[#This Row],[Supported Employment Discharge Date]]&gt;TODAY()),
"Supported Employment Discharge Date is either before the beginning of the fiscal year or after today's date.",
IF(June[[#This Row],[Supported Employment Discharge Date]]&lt;June[[#This Row],[Supported Employment Initial Assessment Completion Date]],
"SE Discharge Date is before Initial Assessment Date.",
IF(June[[#This Row],[Supported Employment Discharge Date]]&lt;June[[#This Row],[Supported Employment Initial Service Plan Creation Date]],
"SE Discharge Date is before Service Plan Creation Date.",
IF(June[[#This Row],[Supported Employment Discharge Date]]&lt;June[[#This Row],[Most Recent Supported Employment Service Date]],
"SE Discharge Date is before Most Recent SE Service Date.",
IF(June[[#This Row],[Supported Employment Discharge Date]]&lt;June[[#This Row],[Start Date of Most Recent Job]],
"SE Discharge Date is before Start Date of Most Recent Job.",
""))))),"")))))))))))))))))))))))),"")</f>
        <v/>
      </c>
      <c r="S37" t="str">
        <f>IF(AND(June[[#This Row],[Start Date of Most Recent Job]]&lt;&gt;"",June[[#This Row],[End Date of Most Recent Job]]&lt;&gt;""),DATEDIF(June[[#This Row],[Start Date of Most Recent Job]],June[[#This Row],[End Date of Most Recent Job]],"D"),"")</f>
        <v/>
      </c>
      <c r="T37">
        <f ca="1">LEN(June[[#This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0" priority="1">
      <formula>$G2&lt;&gt;"Yes"</formula>
    </cfRule>
  </conditionalFormatting>
  <dataValidations count="4">
    <dataValidation type="decimal" errorStyle="warning" allowBlank="1" showInputMessage="1" showErrorMessage="1" error="Please enter a value greater than 0 and less than 100." sqref="Q1:Q1048576" xr:uid="{161EC6AA-A902-468B-8A7D-F8B70AAE5D9C}">
      <formula1>0.01</formula1>
      <formula2>100</formula2>
    </dataValidation>
    <dataValidation type="list" allowBlank="1" showInputMessage="1" showErrorMessage="1" sqref="G2:G37 E2:E37" xr:uid="{A95728B7-4350-4984-8CBB-56047B63848D}">
      <formula1>"Yes, No"</formula1>
    </dataValidation>
    <dataValidation type="decimal" errorStyle="warning" allowBlank="1" showInputMessage="1" showErrorMessage="1" error="Please enter a number between 0 and 168." sqref="P2:P37" xr:uid="{C6654EFA-B9D3-40B4-AE11-9BCD12974D07}">
      <formula1>0</formula1>
      <formula2>168</formula2>
    </dataValidation>
    <dataValidation type="list" allowBlank="1" showInputMessage="1" showErrorMessage="1" sqref="F2:F37" xr:uid="{8C3216E3-C311-4572-B7A8-7EAA2A53859E}">
      <formula1>"Yes,No"</formula1>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25C5D344-260A-4951-83EE-F68971688A0F}">
          <x14:formula1>
            <xm:f>DATE('Instructions &amp; Definitions'!$B$2-1,7,1)</xm:f>
          </x14:formula1>
          <x14:formula2>
            <xm:f>TODAY()</xm:f>
          </x14:formula2>
          <xm:sqref>H2:M37 D2:D37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FE91-F91F-4A74-857F-BA31A5EF4968}">
  <dimension ref="A1:I13"/>
  <sheetViews>
    <sheetView workbookViewId="0">
      <selection activeCell="K10" sqref="K10"/>
    </sheetView>
  </sheetViews>
  <sheetFormatPr defaultRowHeight="14.5" x14ac:dyDescent="0.35"/>
  <cols>
    <col min="1" max="1" width="10.81640625" bestFit="1" customWidth="1"/>
    <col min="2" max="2" width="10.7265625" customWidth="1"/>
    <col min="3" max="3" width="12.453125" customWidth="1"/>
    <col min="4" max="4" width="10.1796875" customWidth="1"/>
    <col min="5" max="5" width="12.81640625" customWidth="1"/>
    <col min="6" max="6" width="13.54296875" customWidth="1"/>
    <col min="7" max="7" width="8.453125" customWidth="1"/>
    <col min="8" max="8" width="8.26953125" customWidth="1"/>
    <col min="9" max="9" width="10.7265625" customWidth="1"/>
  </cols>
  <sheetData>
    <row r="1" spans="1:9" ht="87" x14ac:dyDescent="0.35">
      <c r="A1" t="s">
        <v>43</v>
      </c>
      <c r="B1" s="30" t="s">
        <v>79</v>
      </c>
      <c r="C1" s="30" t="s">
        <v>80</v>
      </c>
      <c r="D1" s="30" t="s">
        <v>81</v>
      </c>
      <c r="E1" s="30" t="s">
        <v>82</v>
      </c>
      <c r="F1" s="30" t="s">
        <v>84</v>
      </c>
      <c r="G1" s="30" t="s">
        <v>24</v>
      </c>
      <c r="H1" s="30" t="s">
        <v>85</v>
      </c>
      <c r="I1" s="30" t="s">
        <v>86</v>
      </c>
    </row>
    <row r="2" spans="1:9" x14ac:dyDescent="0.35">
      <c r="A2" t="s">
        <v>38</v>
      </c>
      <c r="B2">
        <f>COUNTIFS(July[Most Recent Clubhouse Attendance Date],"&gt;="&amp;DATE('Instructions &amp; Definitions'!$B$2-1,7,1),July[Most Recent Clubhouse Attendance Date],"&lt;="&amp;EOMONTH(DATE('Instructions &amp; Definitions'!$B$2-1,7,1),0))</f>
        <v>0</v>
      </c>
      <c r="C2">
        <f>COUNTIFS(July[Did this Client Receive Pre-Employment Supports this Month?
(Yes/No)],"Yes")</f>
        <v>0</v>
      </c>
      <c r="D2">
        <f>COUNTIFS(July[Is This Client Receiving Benefits?
(Yes/No)],"Yes")</f>
        <v>0</v>
      </c>
      <c r="E2">
        <f>COUNTIFS(July[Did This Client Receive Supported Employment Services this Month?
(Yes/No)],"Yes")</f>
        <v>0</v>
      </c>
      <c r="F2" t="str">
        <f>IFERROR(AVERAGE(July[Job Length (Days)]),"")</f>
        <v/>
      </c>
      <c r="G2" t="str">
        <f>IFERROR(AVERAGE(July[Average '# Hours Worked Per Week]),"")</f>
        <v/>
      </c>
      <c r="H2" t="str">
        <f>IFERROR(AVERAGE(July[[ Hourly Pay]]),"")</f>
        <v/>
      </c>
      <c r="I2">
        <f ca="1">COUNTIFS(July[Len],"&gt;0")</f>
        <v>0</v>
      </c>
    </row>
    <row r="3" spans="1:9" x14ac:dyDescent="0.35">
      <c r="A3" t="s">
        <v>39</v>
      </c>
      <c r="B3">
        <f>COUNTIFS(August[Most Recent Clubhouse Attendance Date],"&gt;="&amp;DATE('Instructions &amp; Definitions'!$B$2-1,8,1),August[Most Recent Clubhouse Attendance Date],"&lt;="&amp;EOMONTH(DATE('Instructions &amp; Definitions'!$B$2-1,8,1),0))</f>
        <v>0</v>
      </c>
      <c r="C3">
        <f>COUNTIFS(August[Did this Client Receive Pre-Employment Supports this Month?
(Yes/No)],"Yes")</f>
        <v>0</v>
      </c>
      <c r="D3">
        <f>COUNTIFS(August[Is This Client Receiving Benefits?
(Yes/No)],"Yes")</f>
        <v>0</v>
      </c>
      <c r="E3">
        <f>COUNTIFS(August[Did This Client Receive Supported Employment Services this Month?
(Yes/No)],"Yes")</f>
        <v>0</v>
      </c>
      <c r="F3" t="str">
        <f>IFERROR(AVERAGE(August[Job Length (Days)]),"")</f>
        <v/>
      </c>
      <c r="G3" t="str">
        <f>IFERROR(AVERAGE(August[Average '# Hours Worked Per Week]),"")</f>
        <v/>
      </c>
      <c r="H3" t="str">
        <f>IFERROR(AVERAGE(August[[ Hourly Pay]]),"")</f>
        <v/>
      </c>
      <c r="I3">
        <f ca="1">COUNTIFS(August[Len],"&gt;0")</f>
        <v>0</v>
      </c>
    </row>
    <row r="4" spans="1:9" x14ac:dyDescent="0.35">
      <c r="A4" t="s">
        <v>40</v>
      </c>
      <c r="B4">
        <f>COUNTIFS(September[Most Recent Clubhouse Attendance Date],"&gt;="&amp;DATE('Instructions &amp; Definitions'!$B$2-1,9,1),September[Most Recent Clubhouse Attendance Date],"&lt;="&amp;EOMONTH(DATE('Instructions &amp; Definitions'!$B$2-1,9,1),0))</f>
        <v>0</v>
      </c>
      <c r="C4">
        <f>COUNTIFS(September[Did this Client Receive Pre-Employment Supports this Month?
(Yes/No)],"Yes")</f>
        <v>0</v>
      </c>
      <c r="D4">
        <f>COUNTIFS(September[Is This Client Receiving Benefits?
(Yes/No)],"Yes")</f>
        <v>0</v>
      </c>
      <c r="E4">
        <f>COUNTIFS(September[Did This Client Receive Supported Employment Services this Month?
(Yes/No)],"Yes")</f>
        <v>0</v>
      </c>
      <c r="F4" t="str">
        <f>IFERROR(AVERAGE(September[Job Length (Days)]),"")</f>
        <v/>
      </c>
      <c r="G4" t="str">
        <f>IFERROR(AVERAGE(September[Average '# Hours Worked Per Week]),"")</f>
        <v/>
      </c>
      <c r="H4" t="str">
        <f>IFERROR(AVERAGE(September[[ Hourly Pay]]),"")</f>
        <v/>
      </c>
      <c r="I4">
        <f ca="1">COUNTIFS(September[Len],"&gt;0")</f>
        <v>0</v>
      </c>
    </row>
    <row r="5" spans="1:9" x14ac:dyDescent="0.35">
      <c r="A5" t="s">
        <v>41</v>
      </c>
      <c r="B5">
        <f>COUNTIFS(October[Most Recent Clubhouse Attendance Date],"&gt;="&amp;DATE('Instructions &amp; Definitions'!$B$2-1,10,1),October[Most Recent Clubhouse Attendance Date],"&lt;="&amp;EOMONTH(DATE('Instructions &amp; Definitions'!$B$2-1,10,1),0))</f>
        <v>0</v>
      </c>
      <c r="C5">
        <f>COUNTIFS(October[Did this Client Receive Pre-Employment Supports this Month?
(Yes/No)],"Yes")</f>
        <v>0</v>
      </c>
      <c r="D5">
        <f>COUNTIFS(October[Is This Client Receiving Benefits?
(Yes/No)],"Yes")</f>
        <v>0</v>
      </c>
      <c r="E5">
        <f>COUNTIFS(October[Did This Client Receive Supported Employment Services this Month?
(Yes/No)],"Yes")</f>
        <v>0</v>
      </c>
      <c r="F5" t="str">
        <f>IFERROR(AVERAGE(October[Job Length (Days)]),"")</f>
        <v/>
      </c>
      <c r="G5" t="str">
        <f>IFERROR(AVERAGE(October[Average '# Hours Worked Per Week]),"")</f>
        <v/>
      </c>
      <c r="H5" t="str">
        <f>IFERROR(AVERAGE(October[[ Hourly Pay]]),"")</f>
        <v/>
      </c>
      <c r="I5">
        <f ca="1">COUNTIFS(October[Len],"&gt;0")</f>
        <v>0</v>
      </c>
    </row>
    <row r="6" spans="1:9" x14ac:dyDescent="0.35">
      <c r="A6" t="s">
        <v>42</v>
      </c>
      <c r="B6">
        <f>COUNTIFS(November[Most Recent Clubhouse Attendance Date],"&gt;="&amp;DATE('Instructions &amp; Definitions'!$B$2-1,11,1),November[Most Recent Clubhouse Attendance Date],"&lt;="&amp;EOMONTH(DATE('Instructions &amp; Definitions'!$B$2-1,11,1),0))</f>
        <v>0</v>
      </c>
      <c r="C6">
        <f>COUNTIFS(November[Did this Client Receive Pre-Employment Supports this Month?
(Yes/No)],"Yes")</f>
        <v>0</v>
      </c>
      <c r="D6">
        <f>COUNTIFS(November[Is This Client Receiving Benefits?
(Yes/No)],"Yes")</f>
        <v>0</v>
      </c>
      <c r="E6">
        <f>COUNTIFS(November[Did This Client Receive Supported Employment Services this Month?
(Yes/No)],"Yes")</f>
        <v>0</v>
      </c>
      <c r="F6" t="str">
        <f>IFERROR(AVERAGE(November[Job Length (Days)]),"")</f>
        <v/>
      </c>
      <c r="G6" t="str">
        <f>IFERROR(AVERAGE(November[Average '# Hours Worked Per Week]),"")</f>
        <v/>
      </c>
      <c r="H6" t="str">
        <f>IFERROR(AVERAGE(November[[ Hourly Pay]]),"")</f>
        <v/>
      </c>
      <c r="I6">
        <f ca="1">COUNTIFS(November[Len],"&gt;0")</f>
        <v>0</v>
      </c>
    </row>
    <row r="7" spans="1:9" x14ac:dyDescent="0.35">
      <c r="A7" t="s">
        <v>32</v>
      </c>
      <c r="B7">
        <f>COUNTIFS(December[Most Recent Clubhouse Attendance Date],"&gt;="&amp;DATE('Instructions &amp; Definitions'!$B$2-1,12,1),December[Most Recent Clubhouse Attendance Date],"&lt;="&amp;EOMONTH(DATE('Instructions &amp; Definitions'!$B$2-1,12,1),0))</f>
        <v>0</v>
      </c>
      <c r="C7">
        <f>COUNTIFS(December[Did this Client Receive Pre-Employment Supports this Month?
(Yes/No)],"Yes")</f>
        <v>0</v>
      </c>
      <c r="D7">
        <f>COUNTIFS(December[Is This Client Receiving Benefits?
(Yes/No)],"Yes")</f>
        <v>0</v>
      </c>
      <c r="E7">
        <f>COUNTIFS(December[Did This Client Receive Supported Employment Services this Month?
(Yes/No)],"Yes")</f>
        <v>0</v>
      </c>
      <c r="F7" t="str">
        <f>IFERROR(AVERAGE(December[Job Length (Days)]),"")</f>
        <v/>
      </c>
      <c r="G7" t="str">
        <f>IFERROR(AVERAGE(December[Average '# Hours Worked Per Week]),"")</f>
        <v/>
      </c>
      <c r="H7" t="str">
        <f>IFERROR(AVERAGE(December[[ Hourly Pay]]),"")</f>
        <v/>
      </c>
      <c r="I7">
        <f ca="1">COUNTIFS(December[Len],"&gt;0")</f>
        <v>0</v>
      </c>
    </row>
    <row r="8" spans="1:9" x14ac:dyDescent="0.35">
      <c r="A8" t="s">
        <v>31</v>
      </c>
      <c r="B8">
        <f>COUNTIFS(January[Most Recent Clubhouse Attendance Date],"&gt;="&amp;DATE('Instructions &amp; Definitions'!$B$2,1,1),January[Most Recent Clubhouse Attendance Date],"&lt;="&amp;EOMONTH(DATE('Instructions &amp; Definitions'!$B$2,1,1),0))</f>
        <v>0</v>
      </c>
      <c r="C8">
        <f>COUNTIFS(January[Did this Client Receive Pre-Employment Supports this Month?
(Yes/No)],"Yes")</f>
        <v>0</v>
      </c>
      <c r="D8">
        <f>COUNTIFS(January[Is This Client Receiving Benefits?
(Yes/No)],"Yes")</f>
        <v>0</v>
      </c>
      <c r="E8">
        <f>COUNTIFS(January[Did This Client Receive Supported Employment Services this Month?
(Yes/No)],"Yes")</f>
        <v>0</v>
      </c>
      <c r="F8" t="str">
        <f>IFERROR(AVERAGE(January[Job Length (Days)]),"")</f>
        <v/>
      </c>
      <c r="G8" t="str">
        <f>IFERROR(AVERAGE(January[Average '# Hours Worked Per Week]),"")</f>
        <v/>
      </c>
      <c r="H8" t="str">
        <f>IFERROR(AVERAGE(January[[ Hourly Pay]]),"")</f>
        <v/>
      </c>
      <c r="I8">
        <f ca="1">COUNTIFS(January[Len],"&gt;0")</f>
        <v>0</v>
      </c>
    </row>
    <row r="9" spans="1:9" x14ac:dyDescent="0.35">
      <c r="A9" t="s">
        <v>33</v>
      </c>
      <c r="B9">
        <f>COUNTIFS(February[Most Recent Clubhouse Attendance Date],"&gt;="&amp;DATE('Instructions &amp; Definitions'!$B$2,2,1),February[Most Recent Clubhouse Attendance Date],"&lt;="&amp;EOMONTH(DATE('Instructions &amp; Definitions'!$B$2,2,1),0))</f>
        <v>0</v>
      </c>
      <c r="C9">
        <f>COUNTIFS(February[Did this Client Receive Pre-Employment Supports this Month?
(Yes/No)],"Yes")</f>
        <v>0</v>
      </c>
      <c r="D9">
        <f>COUNTIFS(February[Is This Client Receiving Benefits?
(Yes/No)],"Yes")</f>
        <v>0</v>
      </c>
      <c r="E9">
        <f>COUNTIFS(February[Did This Client Receive Supported Employment Services this Month?
(Yes/No)],"Yes")</f>
        <v>0</v>
      </c>
      <c r="F9" t="str">
        <f>IFERROR(AVERAGE(February[Job Length (Days)]),"")</f>
        <v/>
      </c>
      <c r="G9" t="str">
        <f>IFERROR(AVERAGE(February[Average '# Hours Worked Per Week]),"")</f>
        <v/>
      </c>
      <c r="H9" t="str">
        <f>IFERROR(AVERAGE(February[[ Hourly Pay]]),"")</f>
        <v/>
      </c>
      <c r="I9">
        <f ca="1">COUNTIFS(February[Len],"&gt;0")</f>
        <v>0</v>
      </c>
    </row>
    <row r="10" spans="1:9" x14ac:dyDescent="0.35">
      <c r="A10" t="s">
        <v>34</v>
      </c>
      <c r="B10">
        <f>COUNTIFS(March[Most Recent Clubhouse Attendance Date],"&gt;="&amp;DATE('Instructions &amp; Definitions'!$B$2,3,1),March[Most Recent Clubhouse Attendance Date],"&lt;="&amp;EOMONTH(DATE('Instructions &amp; Definitions'!$B$2,3,1),0))</f>
        <v>0</v>
      </c>
      <c r="C10">
        <f>COUNTIFS(March[Did this Client Receive Pre-Employment Supports this Month?
(Yes/No)],"Yes")</f>
        <v>0</v>
      </c>
      <c r="D10">
        <f>COUNTIFS(March[Is This Client Receiving Benefits?
(Yes/No)],"Yes")</f>
        <v>0</v>
      </c>
      <c r="E10">
        <f>COUNTIFS(March[Did This Client Receive Supported Employment Services this Month?
(Yes/No)],"Yes")</f>
        <v>0</v>
      </c>
      <c r="F10" t="str">
        <f>IFERROR(AVERAGE(March[Job Length (Days)]),"")</f>
        <v/>
      </c>
      <c r="G10" t="str">
        <f>IFERROR(AVERAGE(March[Average '# Hours Worked Per Week]),"")</f>
        <v/>
      </c>
      <c r="H10" t="str">
        <f>IFERROR(AVERAGE(March[[ Hourly Pay]]),"")</f>
        <v/>
      </c>
      <c r="I10">
        <f ca="1">COUNTIFS(March[Len],"&gt;0")</f>
        <v>0</v>
      </c>
    </row>
    <row r="11" spans="1:9" x14ac:dyDescent="0.35">
      <c r="A11" t="s">
        <v>35</v>
      </c>
      <c r="B11">
        <f>COUNTIFS(April[Most Recent Clubhouse Attendance Date],"&gt;="&amp;DATE('Instructions &amp; Definitions'!$B$2,4,1),April[Most Recent Clubhouse Attendance Date],"&lt;="&amp;EOMONTH(DATE('Instructions &amp; Definitions'!$B$2,4,1),0))</f>
        <v>0</v>
      </c>
      <c r="C11">
        <f>COUNTIFS(April[Did this Client Receive Pre-Employment Supports this Month?
(Yes/No)],"Yes")</f>
        <v>0</v>
      </c>
      <c r="D11">
        <f>COUNTIFS(April[Is This Client Receiving Benefits?
(Yes/No)],"Yes")</f>
        <v>0</v>
      </c>
      <c r="E11">
        <f>COUNTIFS(April[Did This Client Receive Supported Employment Services this Month?
(Yes/No)],"Yes")</f>
        <v>0</v>
      </c>
      <c r="F11" t="str">
        <f>IFERROR(AVERAGE(April[Job Length (Days)]),"")</f>
        <v/>
      </c>
      <c r="G11" t="str">
        <f>IFERROR(AVERAGE(April[Average '# Hours Worked Per Week]),"")</f>
        <v/>
      </c>
      <c r="H11" t="str">
        <f>IFERROR(AVERAGE(April[[ Hourly Pay]]),"")</f>
        <v/>
      </c>
      <c r="I11">
        <f ca="1">COUNTIFS(April[Len],"&gt;0")</f>
        <v>0</v>
      </c>
    </row>
    <row r="12" spans="1:9" x14ac:dyDescent="0.35">
      <c r="A12" t="s">
        <v>36</v>
      </c>
      <c r="B12">
        <f>COUNTIFS(May[Most Recent Clubhouse Attendance Date],"&gt;="&amp;DATE('Instructions &amp; Definitions'!$B$2,5,1),May[Most Recent Clubhouse Attendance Date],"&lt;="&amp;EOMONTH(DATE('Instructions &amp; Definitions'!$B$2,5,1),0))</f>
        <v>0</v>
      </c>
      <c r="C12">
        <f>COUNTIFS(May[Did this Client Receive Pre-Employment Supports this Month?
(Yes/No)],"Yes")</f>
        <v>0</v>
      </c>
      <c r="D12">
        <f>COUNTIFS(May[Is This Client Receiving Benefits?
(Yes/No)],"Yes")</f>
        <v>0</v>
      </c>
      <c r="E12">
        <f>COUNTIFS(May[Did This Client Receive Supported Employment Services this Month?
(Yes/No)],"Yes")</f>
        <v>0</v>
      </c>
      <c r="F12" t="str">
        <f>IFERROR(AVERAGE(May[Job Length (Days)]),"")</f>
        <v/>
      </c>
      <c r="G12" t="str">
        <f>IFERROR(AVERAGE(May[Average '# Hours Worked Per Week]),"")</f>
        <v/>
      </c>
      <c r="H12" t="str">
        <f>IFERROR(AVERAGE(May[[ Hourly Pay]]),"")</f>
        <v/>
      </c>
      <c r="I12">
        <f ca="1">COUNTIFS(May[Len],"&gt;0")</f>
        <v>0</v>
      </c>
    </row>
    <row r="13" spans="1:9" x14ac:dyDescent="0.35">
      <c r="A13" t="s">
        <v>37</v>
      </c>
      <c r="B13">
        <f>COUNTIFS(June[Most Recent Clubhouse Attendance Date],"&gt;="&amp;DATE('Instructions &amp; Definitions'!$B$2,6,1),June[Most Recent Clubhouse Attendance Date],"&lt;="&amp;EOMONTH(DATE('Instructions &amp; Definitions'!$B$2,6,1),0))</f>
        <v>0</v>
      </c>
      <c r="C13">
        <f>COUNTIFS(June[Did this Client Receive Pre-Employment Supports this Month?
(Yes/No)],"Yes")</f>
        <v>0</v>
      </c>
      <c r="D13">
        <f>COUNTIFS(June[Is This Client Receiving Benefits?
(Yes/No)],"Yes")</f>
        <v>0</v>
      </c>
      <c r="E13">
        <f>COUNTIFS(June[Did This Client Receive Supported Employment Services this Month?
(Yes/No)],"Yes")</f>
        <v>0</v>
      </c>
      <c r="F13" t="str">
        <f>IFERROR(AVERAGE(June[Job Length (Days)]),"")</f>
        <v/>
      </c>
      <c r="G13" t="str">
        <f>IFERROR(AVERAGE(June[Average '# Hours Worked Per Week]),"")</f>
        <v/>
      </c>
      <c r="H13" t="str">
        <f>IFERROR(AVERAGE(June[[ Hourly Pay]]),"")</f>
        <v/>
      </c>
      <c r="I13">
        <f ca="1">COUNTIFS(June[Len],"&gt;0")</f>
        <v>0</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D7A6F-27E8-46B0-BB40-AB73B6DFCBE5}">
  <dimension ref="A1:G13"/>
  <sheetViews>
    <sheetView workbookViewId="0">
      <selection activeCell="G4" sqref="G4"/>
    </sheetView>
  </sheetViews>
  <sheetFormatPr defaultRowHeight="14.5" x14ac:dyDescent="0.35"/>
  <sheetData>
    <row r="1" spans="1:7" x14ac:dyDescent="0.35">
      <c r="A1" t="s">
        <v>43</v>
      </c>
      <c r="B1" t="s">
        <v>44</v>
      </c>
      <c r="D1" t="s">
        <v>45</v>
      </c>
      <c r="E1" t="s">
        <v>46</v>
      </c>
    </row>
    <row r="2" spans="1:7" x14ac:dyDescent="0.35">
      <c r="A2" t="s">
        <v>31</v>
      </c>
      <c r="B2">
        <v>1</v>
      </c>
      <c r="D2" t="s">
        <v>29</v>
      </c>
      <c r="E2" t="s">
        <v>47</v>
      </c>
      <c r="G2" t="s">
        <v>50</v>
      </c>
    </row>
    <row r="3" spans="1:7" x14ac:dyDescent="0.35">
      <c r="A3" t="s">
        <v>33</v>
      </c>
      <c r="B3">
        <v>2</v>
      </c>
      <c r="D3" t="s">
        <v>66</v>
      </c>
      <c r="E3" t="s">
        <v>48</v>
      </c>
      <c r="G3" t="s">
        <v>7</v>
      </c>
    </row>
    <row r="4" spans="1:7" x14ac:dyDescent="0.35">
      <c r="A4" t="s">
        <v>34</v>
      </c>
      <c r="B4">
        <v>3</v>
      </c>
      <c r="D4" t="s">
        <v>30</v>
      </c>
      <c r="E4" t="s">
        <v>49</v>
      </c>
    </row>
    <row r="5" spans="1:7" x14ac:dyDescent="0.35">
      <c r="A5" t="s">
        <v>35</v>
      </c>
      <c r="B5">
        <v>4</v>
      </c>
    </row>
    <row r="6" spans="1:7" x14ac:dyDescent="0.35">
      <c r="A6" t="s">
        <v>36</v>
      </c>
      <c r="B6">
        <v>5</v>
      </c>
    </row>
    <row r="7" spans="1:7" x14ac:dyDescent="0.35">
      <c r="A7" t="s">
        <v>37</v>
      </c>
      <c r="B7">
        <v>6</v>
      </c>
    </row>
    <row r="8" spans="1:7" x14ac:dyDescent="0.35">
      <c r="A8" t="s">
        <v>38</v>
      </c>
      <c r="B8">
        <v>7</v>
      </c>
    </row>
    <row r="9" spans="1:7" x14ac:dyDescent="0.35">
      <c r="A9" t="s">
        <v>39</v>
      </c>
      <c r="B9">
        <v>8</v>
      </c>
    </row>
    <row r="10" spans="1:7" x14ac:dyDescent="0.35">
      <c r="A10" t="s">
        <v>40</v>
      </c>
      <c r="B10">
        <v>9</v>
      </c>
    </row>
    <row r="11" spans="1:7" x14ac:dyDescent="0.35">
      <c r="A11" t="s">
        <v>41</v>
      </c>
      <c r="B11">
        <v>10</v>
      </c>
    </row>
    <row r="12" spans="1:7" x14ac:dyDescent="0.35">
      <c r="A12" t="s">
        <v>42</v>
      </c>
      <c r="B12">
        <v>11</v>
      </c>
    </row>
    <row r="13" spans="1:7" x14ac:dyDescent="0.35">
      <c r="A13" t="s">
        <v>32</v>
      </c>
      <c r="B13">
        <v>12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85"/>
  <sheetViews>
    <sheetView tabSelected="1" view="pageLayout" zoomScale="85" zoomScaleNormal="100" zoomScalePageLayoutView="85" workbookViewId="0">
      <selection activeCell="A2" sqref="A2:Q3"/>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7" max="17" width="9"/>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 t="str">
        <f>IF(AND(July[[#This Row],[Start Date of Most Recent Job]]&lt;&gt;"",July[[#This Row],[End Date of Most Recent Job]]&lt;&gt;""),DATEDIF(July[[#This Row],[Start Date of Most Recent Job]],July[[#This Row],[End Date of Most Recent Job]],"D"),"")</f>
        <v/>
      </c>
      <c r="T2">
        <f ca="1">LEN(July[[#This Row],[Missing/Incorrect Values]])</f>
        <v>0</v>
      </c>
    </row>
    <row r="3" spans="1:20" x14ac:dyDescent="0.35">
      <c r="A3" s="12"/>
      <c r="B3" s="12"/>
      <c r="C3" s="1"/>
      <c r="D3" s="25"/>
      <c r="E3" s="1"/>
      <c r="F3" s="14"/>
      <c r="G3" s="1"/>
      <c r="H3" s="13"/>
      <c r="I3" s="13"/>
      <c r="J3" s="13"/>
      <c r="K3" s="13"/>
      <c r="L3" s="13"/>
      <c r="M3" s="13"/>
      <c r="N3" s="14"/>
      <c r="O3" s="14"/>
      <c r="P3" s="2"/>
      <c r="Q3" s="15"/>
      <c r="R3"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 t="str">
        <f>IF(AND(July[[#This Row],[Start Date of Most Recent Job]]&lt;&gt;"",July[[#This Row],[End Date of Most Recent Job]]&lt;&gt;""),DATEDIF(July[[#This Row],[Start Date of Most Recent Job]],July[[#This Row],[End Date of Most Recent Job]],"D"),"")</f>
        <v/>
      </c>
      <c r="T3">
        <f ca="1">LEN(July[[#This Row],[Missing/Incorrect Values]])</f>
        <v>0</v>
      </c>
    </row>
    <row r="4" spans="1:20" x14ac:dyDescent="0.35">
      <c r="A4" s="12"/>
      <c r="B4" s="12"/>
      <c r="C4" s="1"/>
      <c r="D4" s="25"/>
      <c r="E4" s="1"/>
      <c r="F4" s="14"/>
      <c r="G4" s="1"/>
      <c r="H4" s="13"/>
      <c r="I4" s="13"/>
      <c r="J4" s="13"/>
      <c r="K4" s="13"/>
      <c r="L4" s="13"/>
      <c r="M4" s="13"/>
      <c r="N4" s="14"/>
      <c r="O4" s="14"/>
      <c r="P4" s="2"/>
      <c r="Q4" s="15"/>
      <c r="R4"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4" t="str">
        <f>IF(AND(July[[#This Row],[Start Date of Most Recent Job]]&lt;&gt;"",July[[#This Row],[End Date of Most Recent Job]]&lt;&gt;""),DATEDIF(July[[#This Row],[Start Date of Most Recent Job]],July[[#This Row],[End Date of Most Recent Job]],"D"),"")</f>
        <v/>
      </c>
      <c r="T4">
        <f ca="1">LEN(July[[#This Row],[Missing/Incorrect Values]])</f>
        <v>0</v>
      </c>
    </row>
    <row r="5" spans="1:20" x14ac:dyDescent="0.35">
      <c r="A5" s="12"/>
      <c r="B5" s="12"/>
      <c r="C5" s="1"/>
      <c r="D5" s="25"/>
      <c r="E5" s="1"/>
      <c r="F5" s="14"/>
      <c r="G5" s="1"/>
      <c r="H5" s="13"/>
      <c r="I5" s="13"/>
      <c r="J5" s="13"/>
      <c r="K5" s="13"/>
      <c r="L5" s="13"/>
      <c r="M5" s="13"/>
      <c r="N5" s="14"/>
      <c r="O5" s="14"/>
      <c r="P5" s="2"/>
      <c r="Q5" s="15"/>
      <c r="R5"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5" t="str">
        <f>IF(AND(July[[#This Row],[Start Date of Most Recent Job]]&lt;&gt;"",July[[#This Row],[End Date of Most Recent Job]]&lt;&gt;""),DATEDIF(July[[#This Row],[Start Date of Most Recent Job]],July[[#This Row],[End Date of Most Recent Job]],"D"),"")</f>
        <v/>
      </c>
      <c r="T5">
        <f ca="1">LEN(July[[#This Row],[Missing/Incorrect Values]])</f>
        <v>0</v>
      </c>
    </row>
    <row r="6" spans="1:20" x14ac:dyDescent="0.35">
      <c r="A6" s="12"/>
      <c r="B6" s="12"/>
      <c r="C6" s="1"/>
      <c r="D6" s="25"/>
      <c r="E6" s="1"/>
      <c r="F6" s="14"/>
      <c r="G6" s="1"/>
      <c r="H6" s="13"/>
      <c r="I6" s="13"/>
      <c r="J6" s="13"/>
      <c r="K6" s="13"/>
      <c r="L6" s="13"/>
      <c r="M6" s="13"/>
      <c r="N6" s="14"/>
      <c r="O6" s="14"/>
      <c r="P6" s="2"/>
      <c r="Q6" s="15"/>
      <c r="R6"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6" t="str">
        <f>IF(AND(July[[#This Row],[Start Date of Most Recent Job]]&lt;&gt;"",July[[#This Row],[End Date of Most Recent Job]]&lt;&gt;""),DATEDIF(July[[#This Row],[Start Date of Most Recent Job]],July[[#This Row],[End Date of Most Recent Job]],"D"),"")</f>
        <v/>
      </c>
      <c r="T6">
        <f ca="1">LEN(July[[#This Row],[Missing/Incorrect Values]])</f>
        <v>0</v>
      </c>
    </row>
    <row r="7" spans="1:20" x14ac:dyDescent="0.35">
      <c r="A7" s="12"/>
      <c r="B7" s="12"/>
      <c r="C7" s="1"/>
      <c r="D7" s="25"/>
      <c r="E7" s="1"/>
      <c r="F7" s="14"/>
      <c r="G7" s="1"/>
      <c r="H7" s="13"/>
      <c r="I7" s="13"/>
      <c r="J7" s="13"/>
      <c r="K7" s="13"/>
      <c r="L7" s="13"/>
      <c r="M7" s="13"/>
      <c r="N7" s="14"/>
      <c r="O7" s="14"/>
      <c r="P7" s="2"/>
      <c r="Q7" s="15"/>
      <c r="R7"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7" t="str">
        <f>IF(AND(July[[#This Row],[Start Date of Most Recent Job]]&lt;&gt;"",July[[#This Row],[End Date of Most Recent Job]]&lt;&gt;""),DATEDIF(July[[#This Row],[Start Date of Most Recent Job]],July[[#This Row],[End Date of Most Recent Job]],"D"),"")</f>
        <v/>
      </c>
      <c r="T7">
        <f ca="1">LEN(July[[#This Row],[Missing/Incorrect Values]])</f>
        <v>0</v>
      </c>
    </row>
    <row r="8" spans="1:20" x14ac:dyDescent="0.35">
      <c r="A8" s="12"/>
      <c r="B8" s="12"/>
      <c r="C8" s="1"/>
      <c r="D8" s="25"/>
      <c r="E8" s="1"/>
      <c r="F8" s="14"/>
      <c r="G8" s="1"/>
      <c r="H8" s="13"/>
      <c r="I8" s="13"/>
      <c r="J8" s="13"/>
      <c r="K8" s="13"/>
      <c r="L8" s="13"/>
      <c r="M8" s="13"/>
      <c r="N8" s="14"/>
      <c r="O8" s="14"/>
      <c r="P8" s="2"/>
      <c r="Q8" s="15"/>
      <c r="R8"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8" t="str">
        <f>IF(AND(July[[#This Row],[Start Date of Most Recent Job]]&lt;&gt;"",July[[#This Row],[End Date of Most Recent Job]]&lt;&gt;""),DATEDIF(July[[#This Row],[Start Date of Most Recent Job]],July[[#This Row],[End Date of Most Recent Job]],"D"),"")</f>
        <v/>
      </c>
      <c r="T8">
        <f ca="1">LEN(July[[#This Row],[Missing/Incorrect Values]])</f>
        <v>0</v>
      </c>
    </row>
    <row r="9" spans="1:20" x14ac:dyDescent="0.35">
      <c r="A9" s="12"/>
      <c r="B9" s="12"/>
      <c r="C9" s="1"/>
      <c r="D9" s="25"/>
      <c r="E9" s="1"/>
      <c r="F9" s="14"/>
      <c r="G9" s="1"/>
      <c r="H9" s="13"/>
      <c r="I9" s="13"/>
      <c r="J9" s="13"/>
      <c r="K9" s="13"/>
      <c r="L9" s="13"/>
      <c r="M9" s="13"/>
      <c r="N9" s="14"/>
      <c r="O9" s="14"/>
      <c r="P9" s="2"/>
      <c r="Q9" s="15"/>
      <c r="R9"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9" t="str">
        <f>IF(AND(July[[#This Row],[Start Date of Most Recent Job]]&lt;&gt;"",July[[#This Row],[End Date of Most Recent Job]]&lt;&gt;""),DATEDIF(July[[#This Row],[Start Date of Most Recent Job]],July[[#This Row],[End Date of Most Recent Job]],"D"),"")</f>
        <v/>
      </c>
      <c r="T9">
        <f ca="1">LEN(July[[#This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0" t="str">
        <f>IF(AND(July[[#This Row],[Start Date of Most Recent Job]]&lt;&gt;"",July[[#This Row],[End Date of Most Recent Job]]&lt;&gt;""),DATEDIF(July[[#This Row],[Start Date of Most Recent Job]],July[[#This Row],[End Date of Most Recent Job]],"D"),"")</f>
        <v/>
      </c>
      <c r="T10">
        <f ca="1">LEN(July[[#This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1" t="str">
        <f>IF(AND(July[[#This Row],[Start Date of Most Recent Job]]&lt;&gt;"",July[[#This Row],[End Date of Most Recent Job]]&lt;&gt;""),DATEDIF(July[[#This Row],[Start Date of Most Recent Job]],July[[#This Row],[End Date of Most Recent Job]],"D"),"")</f>
        <v/>
      </c>
      <c r="T11">
        <f ca="1">LEN(July[[#This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2" t="str">
        <f>IF(AND(July[[#This Row],[Start Date of Most Recent Job]]&lt;&gt;"",July[[#This Row],[End Date of Most Recent Job]]&lt;&gt;""),DATEDIF(July[[#This Row],[Start Date of Most Recent Job]],July[[#This Row],[End Date of Most Recent Job]],"D"),"")</f>
        <v/>
      </c>
      <c r="T12">
        <f ca="1">LEN(July[[#This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3" t="str">
        <f>IF(AND(July[[#This Row],[Start Date of Most Recent Job]]&lt;&gt;"",July[[#This Row],[End Date of Most Recent Job]]&lt;&gt;""),DATEDIF(July[[#This Row],[Start Date of Most Recent Job]],July[[#This Row],[End Date of Most Recent Job]],"D"),"")</f>
        <v/>
      </c>
      <c r="T13">
        <f ca="1">LEN(July[[#This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4" t="str">
        <f>IF(AND(July[[#This Row],[Start Date of Most Recent Job]]&lt;&gt;"",July[[#This Row],[End Date of Most Recent Job]]&lt;&gt;""),DATEDIF(July[[#This Row],[Start Date of Most Recent Job]],July[[#This Row],[End Date of Most Recent Job]],"D"),"")</f>
        <v/>
      </c>
      <c r="T14">
        <f ca="1">LEN(July[[#This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5" t="str">
        <f>IF(AND(July[[#This Row],[Start Date of Most Recent Job]]&lt;&gt;"",July[[#This Row],[End Date of Most Recent Job]]&lt;&gt;""),DATEDIF(July[[#This Row],[Start Date of Most Recent Job]],July[[#This Row],[End Date of Most Recent Job]],"D"),"")</f>
        <v/>
      </c>
      <c r="T15">
        <f ca="1">LEN(July[[#This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6" t="str">
        <f>IF(AND(July[[#This Row],[Start Date of Most Recent Job]]&lt;&gt;"",July[[#This Row],[End Date of Most Recent Job]]&lt;&gt;""),DATEDIF(July[[#This Row],[Start Date of Most Recent Job]],July[[#This Row],[End Date of Most Recent Job]],"D"),"")</f>
        <v/>
      </c>
      <c r="T16">
        <f ca="1">LEN(July[[#This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7" t="str">
        <f>IF(AND(July[[#This Row],[Start Date of Most Recent Job]]&lt;&gt;"",July[[#This Row],[End Date of Most Recent Job]]&lt;&gt;""),DATEDIF(July[[#This Row],[Start Date of Most Recent Job]],July[[#This Row],[End Date of Most Recent Job]],"D"),"")</f>
        <v/>
      </c>
      <c r="T17">
        <f ca="1">LEN(July[[#This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8" t="str">
        <f>IF(AND(July[[#This Row],[Start Date of Most Recent Job]]&lt;&gt;"",July[[#This Row],[End Date of Most Recent Job]]&lt;&gt;""),DATEDIF(July[[#This Row],[Start Date of Most Recent Job]],July[[#This Row],[End Date of Most Recent Job]],"D"),"")</f>
        <v/>
      </c>
      <c r="T18">
        <f ca="1">LEN(July[[#This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19" t="str">
        <f>IF(AND(July[[#This Row],[Start Date of Most Recent Job]]&lt;&gt;"",July[[#This Row],[End Date of Most Recent Job]]&lt;&gt;""),DATEDIF(July[[#This Row],[Start Date of Most Recent Job]],July[[#This Row],[End Date of Most Recent Job]],"D"),"")</f>
        <v/>
      </c>
      <c r="T19">
        <f ca="1">LEN(July[[#This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0" t="str">
        <f>IF(AND(July[[#This Row],[Start Date of Most Recent Job]]&lt;&gt;"",July[[#This Row],[End Date of Most Recent Job]]&lt;&gt;""),DATEDIF(July[[#This Row],[Start Date of Most Recent Job]],July[[#This Row],[End Date of Most Recent Job]],"D"),"")</f>
        <v/>
      </c>
      <c r="T20">
        <f ca="1">LEN(July[[#This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1" t="str">
        <f>IF(AND(July[[#This Row],[Start Date of Most Recent Job]]&lt;&gt;"",July[[#This Row],[End Date of Most Recent Job]]&lt;&gt;""),DATEDIF(July[[#This Row],[Start Date of Most Recent Job]],July[[#This Row],[End Date of Most Recent Job]],"D"),"")</f>
        <v/>
      </c>
      <c r="T21">
        <f ca="1">LEN(July[[#This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2" t="str">
        <f>IF(AND(July[[#This Row],[Start Date of Most Recent Job]]&lt;&gt;"",July[[#This Row],[End Date of Most Recent Job]]&lt;&gt;""),DATEDIF(July[[#This Row],[Start Date of Most Recent Job]],July[[#This Row],[End Date of Most Recent Job]],"D"),"")</f>
        <v/>
      </c>
      <c r="T22">
        <f ca="1">LEN(July[[#This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3" t="str">
        <f>IF(AND(July[[#This Row],[Start Date of Most Recent Job]]&lt;&gt;"",July[[#This Row],[End Date of Most Recent Job]]&lt;&gt;""),DATEDIF(July[[#This Row],[Start Date of Most Recent Job]],July[[#This Row],[End Date of Most Recent Job]],"D"),"")</f>
        <v/>
      </c>
      <c r="T23">
        <f ca="1">LEN(July[[#This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4" t="str">
        <f>IF(AND(July[[#This Row],[Start Date of Most Recent Job]]&lt;&gt;"",July[[#This Row],[End Date of Most Recent Job]]&lt;&gt;""),DATEDIF(July[[#This Row],[Start Date of Most Recent Job]],July[[#This Row],[End Date of Most Recent Job]],"D"),"")</f>
        <v/>
      </c>
      <c r="T24">
        <f ca="1">LEN(July[[#This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5" t="str">
        <f>IF(AND(July[[#This Row],[Start Date of Most Recent Job]]&lt;&gt;"",July[[#This Row],[End Date of Most Recent Job]]&lt;&gt;""),DATEDIF(July[[#This Row],[Start Date of Most Recent Job]],July[[#This Row],[End Date of Most Recent Job]],"D"),"")</f>
        <v/>
      </c>
      <c r="T25">
        <f ca="1">LEN(July[[#This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6" t="str">
        <f>IF(AND(July[[#This Row],[Start Date of Most Recent Job]]&lt;&gt;"",July[[#This Row],[End Date of Most Recent Job]]&lt;&gt;""),DATEDIF(July[[#This Row],[Start Date of Most Recent Job]],July[[#This Row],[End Date of Most Recent Job]],"D"),"")</f>
        <v/>
      </c>
      <c r="T26">
        <f ca="1">LEN(July[[#This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7" t="str">
        <f>IF(AND(July[[#This Row],[Start Date of Most Recent Job]]&lt;&gt;"",July[[#This Row],[End Date of Most Recent Job]]&lt;&gt;""),DATEDIF(July[[#This Row],[Start Date of Most Recent Job]],July[[#This Row],[End Date of Most Recent Job]],"D"),"")</f>
        <v/>
      </c>
      <c r="T27">
        <f ca="1">LEN(July[[#This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8" t="str">
        <f>IF(AND(July[[#This Row],[Start Date of Most Recent Job]]&lt;&gt;"",July[[#This Row],[End Date of Most Recent Job]]&lt;&gt;""),DATEDIF(July[[#This Row],[Start Date of Most Recent Job]],July[[#This Row],[End Date of Most Recent Job]],"D"),"")</f>
        <v/>
      </c>
      <c r="T28">
        <f ca="1">LEN(July[[#This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29" t="str">
        <f>IF(AND(July[[#This Row],[Start Date of Most Recent Job]]&lt;&gt;"",July[[#This Row],[End Date of Most Recent Job]]&lt;&gt;""),DATEDIF(July[[#This Row],[Start Date of Most Recent Job]],July[[#This Row],[End Date of Most Recent Job]],"D"),"")</f>
        <v/>
      </c>
      <c r="T29">
        <f ca="1">LEN(July[[#This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0" t="str">
        <f>IF(AND(July[[#This Row],[Start Date of Most Recent Job]]&lt;&gt;"",July[[#This Row],[End Date of Most Recent Job]]&lt;&gt;""),DATEDIF(July[[#This Row],[Start Date of Most Recent Job]],July[[#This Row],[End Date of Most Recent Job]],"D"),"")</f>
        <v/>
      </c>
      <c r="T30">
        <f ca="1">LEN(July[[#This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1" t="str">
        <f>IF(AND(July[[#This Row],[Start Date of Most Recent Job]]&lt;&gt;"",July[[#This Row],[End Date of Most Recent Job]]&lt;&gt;""),DATEDIF(July[[#This Row],[Start Date of Most Recent Job]],July[[#This Row],[End Date of Most Recent Job]],"D"),"")</f>
        <v/>
      </c>
      <c r="T31">
        <f ca="1">LEN(July[[#This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2" t="str">
        <f>IF(AND(July[[#This Row],[Start Date of Most Recent Job]]&lt;&gt;"",July[[#This Row],[End Date of Most Recent Job]]&lt;&gt;""),DATEDIF(July[[#This Row],[Start Date of Most Recent Job]],July[[#This Row],[End Date of Most Recent Job]],"D"),"")</f>
        <v/>
      </c>
      <c r="T32">
        <f ca="1">LEN(July[[#This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3" t="str">
        <f>IF(AND(July[[#This Row],[Start Date of Most Recent Job]]&lt;&gt;"",July[[#This Row],[End Date of Most Recent Job]]&lt;&gt;""),DATEDIF(July[[#This Row],[Start Date of Most Recent Job]],July[[#This Row],[End Date of Most Recent Job]],"D"),"")</f>
        <v/>
      </c>
      <c r="T33">
        <f ca="1">LEN(July[[#This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4" t="str">
        <f>IF(AND(July[[#This Row],[Start Date of Most Recent Job]]&lt;&gt;"",July[[#This Row],[End Date of Most Recent Job]]&lt;&gt;""),DATEDIF(July[[#This Row],[Start Date of Most Recent Job]],July[[#This Row],[End Date of Most Recent Job]],"D"),"")</f>
        <v/>
      </c>
      <c r="T34">
        <f ca="1">LEN(July[[#This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5" t="str">
        <f>IF(AND(July[[#This Row],[Start Date of Most Recent Job]]&lt;&gt;"",July[[#This Row],[End Date of Most Recent Job]]&lt;&gt;""),DATEDIF(July[[#This Row],[Start Date of Most Recent Job]],July[[#This Row],[End Date of Most Recent Job]],"D"),"")</f>
        <v/>
      </c>
      <c r="T35">
        <f ca="1">LEN(July[[#This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6" t="str">
        <f>IF(AND(July[[#This Row],[Start Date of Most Recent Job]]&lt;&gt;"",July[[#This Row],[End Date of Most Recent Job]]&lt;&gt;""),DATEDIF(July[[#This Row],[Start Date of Most Recent Job]],July[[#This Row],[End Date of Most Recent Job]],"D"),"")</f>
        <v/>
      </c>
      <c r="T36">
        <f ca="1">LEN(July[[#This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7" t="str">
        <f>IF(AND(July[[#This Row],[Start Date of Most Recent Job]]&lt;&gt;"",July[[#This Row],[End Date of Most Recent Job]]&lt;&gt;""),DATEDIF(July[[#This Row],[Start Date of Most Recent Job]],July[[#This Row],[End Date of Most Recent Job]],"D"),"")</f>
        <v/>
      </c>
      <c r="T37">
        <f ca="1">LEN(July[[#This Row],[Missing/Incorrect Values]])</f>
        <v>0</v>
      </c>
    </row>
    <row r="38" spans="1:20" x14ac:dyDescent="0.35">
      <c r="A38" s="1"/>
      <c r="B38" s="25"/>
      <c r="C38" s="26"/>
      <c r="D38" s="25"/>
      <c r="E38" s="1"/>
      <c r="F38" s="26"/>
      <c r="G38" s="1"/>
      <c r="H38" s="13"/>
      <c r="I38" s="13"/>
      <c r="J38" s="13"/>
      <c r="K38" s="13"/>
      <c r="L38" s="13"/>
      <c r="M38" s="24"/>
      <c r="N38" s="18"/>
      <c r="O38" s="19"/>
      <c r="P38" s="18"/>
      <c r="Q38" s="19"/>
      <c r="R38" s="13" t="str">
        <f ca="1">IF(COUNTA(July[[#This Row],[Client''s Last Name]:[ Hourly Pay]])&gt;0,
IF(July[[#This Row],[Client''s Last Name]]="",
"There appears to be data entered in this row, but no client last name. Please fill in the client's last name.",
IF(July[[#This Row],[Client''s First Name]]="",
"There appears to be data entered in this row, but no client first name. Please fill in the client's first name.",
IF(July[[#This Row],[Client ID]]="",
"There appears to be data entered in this row, but no Client ID. Please fill in the client ID.",
IF(July[[#This Row],[Most Recent Clubhouse Attendance Date]]="",
"There appears to be data entered in this row, but no Clubhouse Attendance Date. Please fill in the Clubhouse Attendance Date.",
IF(July[[#This Row],[Did this Client Receive Pre-Employment Supports this Month?
(Yes/No)]]="",
"There appears to be data entered in this row, but no Pre-Employment Support Services entry. Please fill in Pre-Employment Support Services.",
IF(July[[#This Row],[Is This Client Receiving Benefits?
(Yes/No)]]="",
"There appears to be data entered in this row, but no Client Benefits entry. Please fill in Client Benefits.",
IF(July[[#This Row],[Did This Client Receive Supported Employment Services this Month?
(Yes/No)]]="",
"There appears to be data entered in this row, but no Supported Employment Services entry. Please fill in Supported Employment Services.",
IF(AND(COUNTA(July[[#This Row],[Supported Employment Initial Assessment Completion Date]:[ Hourly Pay]])&gt;0,July[[#This Row],[Did This Client Receive Supported Employment Services this Month?
(Yes/No)]]="No"),
"Client is listed as not receiving supported employment, but supported employment-specific fields are filled in.",
IF(AND(COUNTA(July[[#This Row],[Start Date of Most Recent Job]],July[[#This Row],[Employer Name ]:[ Hourly Pay]])&lt;5,July[[#This Row],[Did This Client Receive Supported Employment Services this Month?
(Yes/No)]]="Yes"),
"Client is listed as receiving supported employment, but some job information is blank.",
IF(AND(July[[#This Row],[Did this Client Receive Pre-Employment Supports this Month?
(Yes/No)]]&lt;&gt;"",COUNTIFS(Background!$G$2:$G$3,July[[#This Row],[Did this Client Receive Pre-Employment Supports this Month?
(Yes/No)]])=0),
"The entry in Receiving Pre-Employment Supports? appears to be something other than Yes or No. Please enter Yes or No",
IF(AND(July[[#This Row],[Did this Client Receive Pre-Employment Supports this Month?
(Yes/No)]]&lt;&gt;"",COUNTIFS(Background!$G$2:$G$3,July[[#This Row],[Did this Client Receive Pre-Employment Supports this Month?
(Yes/No)]])=0),
"The entry in Receiving Benefits? appears to be something other than Yes or No. Please enter Yes or No",
IF(AND(July[[#This Row],[Did This Client Receive Supported Employment Services this Month?
(Yes/No)]]&lt;&gt;"",COUNTIFS(Background!$G$2:$G$3,July[[#This Row],[Did This Client Receive Supported Employment Services this Month?
(Yes/No)]])=0),
"The entry in Receiving Supported Employment Services? appears to be something other than Yes or No. Please enter Yes or No",
IF(AND(July[[#This Row],[End Date of Most Recent Job]]&lt;&gt;"",July[[#This Row],[Start Date of Most Recent Job]]=""),
"There appears to be an End Date of Most Recent Job entered, but no Start Date of Most Recent Job.",
IF(AND(July[[#This Row],[Most Recent Clubhouse Attendance Date]]&lt;&gt;"",OR(July[[#This Row],[Most Recent Clubhouse Attendance Date]]&lt;DATE('Instructions &amp; Definitions'!$B$2-1,7,1),July[[#This Row],[Most Recent Clubhouse Attendance Date]]&gt;TODAY())),
"Clubhouse Attendance Date is either before the beginning of the fiscal year or after today's date.",
IF(AND(July[[#This Row],[Supported Employment Initial Assessment Completion Date]]&lt;&gt;"",OR(July[[#This Row],[Supported Employment Initial Assessment Completion Date]]&lt;DATE('Instructions &amp; Definitions'!$B$2-1,7,1),July[[#This Row],[Supported Employment Initial Assessment Completion Date]]&gt;TODAY())),
"SE Initial Assessment Completion Date is either before the beginning of the fiscal year or after today's date.",
IF(AND(July[[#This Row],[Supported Employment Initial Service Plan Creation Date]]&lt;&gt;"",OR(July[[#This Row],[Supported Employment Initial Service Plan Creation Date]]&lt;DATE('Instructions &amp; Definitions'!$B$2-1,7,1),July[[#This Row],[Supported Employment Initial Service Plan Creation Date]]&gt;TODAY())),
"SE Initial Service Plan Creation Date is either before the beginning of the fiscal year or after today's date.",
IF(AND(July[[#This Row],[Most Recent Supported Employment Service Date]]&lt;&gt;"",OR(July[[#This Row],[Most Recent Supported Employment Service Date]]&lt;DATE('Instructions &amp; Definitions'!$B$2-1,7,1),July[[#This Row],[Most Recent Supported Employment Service Date]]&gt;TODAY())),
"Supported Employment Service Date is either before the beginning of the fiscal year or after today's date.",
IF(AND(July[[#This Row],[Start Date of Most Recent Job]]&lt;&gt;"",OR(July[[#This Row],[Start Date of Most Recent Job]]&lt;DATE('Instructions &amp; Definitions'!$B$2-1,7,1),July[[#This Row],[Start Date of Most Recent Job]]&gt;TODAY())),
"Start Date of Most Recent Job is either before the beginning of the fiscal year or after today's date.",
IF(AND(July[[#This Row],[End Date of Most Recent Job]]&lt;&gt;"",OR(July[[#This Row],[End Date of Most Recent Job]]&lt;DATE('Instructions &amp; Definitions'!$B$2-1,7,1),July[[#This Row],[End Date of Most Recent Job]]&gt;TODAY())),
"End Date of Most Recent Job is either before the beginning of the fiscal year or after today's date.",
IF(AND(July[[#This Row],[Average '# Hours Worked Per Week]]&lt;&gt;"",July[[#This Row],[Average '# Hours Worked Per Week]]&lt;=0),
"Average # Hours Worked Per Week is 0 or less.",
IF(AND(July[[#This Row],[Average '# Hours Worked Per Week]]&lt;&gt;"",July[[#This Row],[Average '# Hours Worked Per Week]]&gt;168),
"Average # Hours Worked Per Week is more than 168.",
IF(AND(July[[#This Row],[ Hourly Pay]]&lt;&gt;"",July[[#This Row],[ Hourly Pay]]&lt;=0),
"Hourly Pay is 0 or less.",
IF(AND(July[[#This Row],[ Hourly Pay]]&lt;&gt;"",July[[#This Row],[ Hourly Pay]]&gt;100),
"Hourly Pay is more than 100.",
IF(AND(July[[#This Row],[Did This Client Receive Supported Employment Services this Month?
(Yes/No)]]="Yes",TRIM(July[[#This Row],[Supported Employment Discharge Date]])="",COUNTA(August[[Client''s Last Name]:[ Hourly Pay]])&gt;0,COUNTIFS(August[Client ID],July[[#This Row],[Client ID]],August[Did This Client Receive Supported Employment Services this Month?
(Yes/No)],"Yes")=0),
"This client has no discharge date, but is not listed on next month's tab as receiving supported employment.",
IF(July[[#This Row],[Supported Employment Discharge Date]]&lt;&gt;"",
IF(OR(July[[#This Row],[Supported Employment Discharge Date]]&lt;DATE('Instructions &amp; Definitions'!$B$2-1,7,1),July[[#This Row],[Supported Employment Discharge Date]]&gt;TODAY()),
"Supported Employment Discharge Date is either before the beginning of the fiscal year or after today's date.",
IF(July[[#This Row],[Supported Employment Discharge Date]]&lt;July[[#This Row],[Supported Employment Initial Assessment Completion Date]],
"SE Discharge Date is before Initial Assessment Date.",
IF(July[[#This Row],[Supported Employment Discharge Date]]&lt;July[[#This Row],[Supported Employment Initial Service Plan Creation Date]],
"SE Discharge Date is before Service Plan Creation Date.",
IF(July[[#This Row],[Supported Employment Discharge Date]]&lt;July[[#This Row],[Most Recent Supported Employment Service Date]],
"SE Discharge Date is before Most Recent SE Service Date.",
IF(July[[#This Row],[Supported Employment Discharge Date]]&lt;July[[#This Row],[Start Date of Most Recent Job]],
"SE Discharge Date is before Start Date of Most Recent Job.",
""))))),""))))))))))))))))))))))))),"")</f>
        <v/>
      </c>
      <c r="S38" t="str">
        <f>IF(AND(July[[#This Row],[Start Date of Most Recent Job]]&lt;&gt;"",July[[#This Row],[End Date of Most Recent Job]]&lt;&gt;""),DATEDIF(July[[#This Row],[Start Date of Most Recent Job]],July[[#This Row],[End Date of Most Recent Job]],"D"),"")</f>
        <v/>
      </c>
      <c r="T38">
        <f ca="1">LEN(July[[#This Row],[Missing/Incorrect Values]])</f>
        <v>0</v>
      </c>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sortState xmlns:xlrd2="http://schemas.microsoft.com/office/spreadsheetml/2017/richdata2" ref="A2:R31">
    <sortCondition ref="N2"/>
  </sortState>
  <conditionalFormatting sqref="H2:Q38">
    <cfRule type="expression" dxfId="11" priority="3">
      <formula>$G2&lt;&gt;"Yes"</formula>
    </cfRule>
  </conditionalFormatting>
  <dataValidations count="4">
    <dataValidation type="list" allowBlank="1" showInputMessage="1" showErrorMessage="1" sqref="F2:F38" xr:uid="{E2E6B192-02AA-48EA-B19D-483E4F727732}">
      <formula1>"Yes,No"</formula1>
    </dataValidation>
    <dataValidation type="decimal" errorStyle="warning" allowBlank="1" showInputMessage="1" showErrorMessage="1" error="Please enter a number between 0 and 168." sqref="P2:P38" xr:uid="{D693D55D-12C0-402E-9E68-4A692FD5D003}">
      <formula1>0</formula1>
      <formula2>168</formula2>
    </dataValidation>
    <dataValidation type="list" allowBlank="1" showInputMessage="1" showErrorMessage="1" sqref="E2:E38 G2:G38" xr:uid="{86465612-EA91-4590-8D86-C86DD06DA75A}">
      <formula1>"Yes, No"</formula1>
    </dataValidation>
    <dataValidation type="decimal" errorStyle="warning" allowBlank="1" showInputMessage="1" showErrorMessage="1" error="Please enter a value greater than 0 and less than 100." sqref="Q1:Q1048576" xr:uid="{85B0FE05-A0F8-4D04-832D-039F33AABFF2}">
      <formula1>0.01</formula1>
      <formula2>100</formula2>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10AF0793-1C76-4446-8234-82C850D139F6}">
          <x14:formula1>
            <xm:f>DATE('Instructions &amp; Definitions'!$B$2-1,7,1)</xm:f>
          </x14:formula1>
          <x14:formula2>
            <xm:f>TODAY()</xm:f>
          </x14:formula2>
          <xm:sqref>H2:M38 D2:D38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A6FC5-BF04-4825-BD48-FD0AAB994919}">
  <sheetPr>
    <pageSetUpPr fitToPage="1"/>
  </sheetPr>
  <dimension ref="A1:T185"/>
  <sheetViews>
    <sheetView view="pageLayout" zoomScale="70" zoomScaleNormal="100" zoomScalePageLayoutView="70" workbookViewId="0">
      <selection activeCell="D11" sqref="D11"/>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 t="str">
        <f>IF(AND(August[[#This Row],[Start Date of Most Recent Job]]&lt;&gt;"",August[[#This Row],[End Date of Most Recent Job]]&lt;&gt;""),DATEDIF(August[[#This Row],[Start Date of Most Recent Job]],August[[#This Row],[End Date of Most Recent Job]],"D"),"")</f>
        <v/>
      </c>
      <c r="T2">
        <f ca="1">LEN(August[[#This Row],[Missing/Incorrect Values]])</f>
        <v>0</v>
      </c>
    </row>
    <row r="3" spans="1:20" x14ac:dyDescent="0.35">
      <c r="A3" s="12"/>
      <c r="B3" s="12"/>
      <c r="C3" s="1"/>
      <c r="D3" s="25"/>
      <c r="E3" s="1"/>
      <c r="F3" s="14"/>
      <c r="G3" s="1"/>
      <c r="H3" s="13"/>
      <c r="I3" s="13"/>
      <c r="J3" s="13"/>
      <c r="K3" s="13"/>
      <c r="L3" s="13"/>
      <c r="M3" s="13"/>
      <c r="N3" s="14"/>
      <c r="O3" s="14"/>
      <c r="P3" s="2"/>
      <c r="Q3" s="15"/>
      <c r="R3"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 t="str">
        <f>IF(AND(August[[#This Row],[Start Date of Most Recent Job]]&lt;&gt;"",August[[#This Row],[End Date of Most Recent Job]]&lt;&gt;""),DATEDIF(August[[#This Row],[Start Date of Most Recent Job]],August[[#This Row],[End Date of Most Recent Job]],"D"),"")</f>
        <v/>
      </c>
      <c r="T3">
        <f ca="1">LEN(August[[#This Row],[Missing/Incorrect Values]])</f>
        <v>0</v>
      </c>
    </row>
    <row r="4" spans="1:20" x14ac:dyDescent="0.35">
      <c r="A4" s="12"/>
      <c r="B4" s="12"/>
      <c r="C4" s="1"/>
      <c r="D4" s="25"/>
      <c r="E4" s="1"/>
      <c r="F4" s="14"/>
      <c r="G4" s="1"/>
      <c r="H4" s="13"/>
      <c r="I4" s="13"/>
      <c r="J4" s="13"/>
      <c r="K4" s="13"/>
      <c r="L4" s="13"/>
      <c r="M4" s="13"/>
      <c r="N4" s="14"/>
      <c r="O4" s="14"/>
      <c r="P4" s="2"/>
      <c r="Q4" s="15"/>
      <c r="R4"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4" t="str">
        <f>IF(AND(August[[#This Row],[Start Date of Most Recent Job]]&lt;&gt;"",August[[#This Row],[End Date of Most Recent Job]]&lt;&gt;""),DATEDIF(August[[#This Row],[Start Date of Most Recent Job]],August[[#This Row],[End Date of Most Recent Job]],"D"),"")</f>
        <v/>
      </c>
      <c r="T4">
        <f ca="1">LEN(August[[#This Row],[Missing/Incorrect Values]])</f>
        <v>0</v>
      </c>
    </row>
    <row r="5" spans="1:20" x14ac:dyDescent="0.35">
      <c r="A5" s="12"/>
      <c r="B5" s="12"/>
      <c r="C5" s="1"/>
      <c r="D5" s="25"/>
      <c r="E5" s="1"/>
      <c r="F5" s="14"/>
      <c r="G5" s="1"/>
      <c r="H5" s="13"/>
      <c r="I5" s="13"/>
      <c r="J5" s="13"/>
      <c r="K5" s="13"/>
      <c r="L5" s="13"/>
      <c r="M5" s="13"/>
      <c r="N5" s="14"/>
      <c r="O5" s="14"/>
      <c r="P5" s="2"/>
      <c r="Q5" s="15"/>
      <c r="R5"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5" t="str">
        <f>IF(AND(August[[#This Row],[Start Date of Most Recent Job]]&lt;&gt;"",August[[#This Row],[End Date of Most Recent Job]]&lt;&gt;""),DATEDIF(August[[#This Row],[Start Date of Most Recent Job]],August[[#This Row],[End Date of Most Recent Job]],"D"),"")</f>
        <v/>
      </c>
      <c r="T5">
        <f ca="1">LEN(August[[#This Row],[Missing/Incorrect Values]])</f>
        <v>0</v>
      </c>
    </row>
    <row r="6" spans="1:20" x14ac:dyDescent="0.35">
      <c r="A6" s="12"/>
      <c r="B6" s="12"/>
      <c r="C6" s="1"/>
      <c r="D6" s="25"/>
      <c r="E6" s="1"/>
      <c r="F6" s="14"/>
      <c r="G6" s="1"/>
      <c r="H6" s="13"/>
      <c r="I6" s="13"/>
      <c r="J6" s="13"/>
      <c r="K6" s="13"/>
      <c r="L6" s="13"/>
      <c r="M6" s="13"/>
      <c r="N6" s="14"/>
      <c r="O6" s="14"/>
      <c r="P6" s="2"/>
      <c r="Q6" s="15"/>
      <c r="R6"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6" t="str">
        <f>IF(AND(August[[#This Row],[Start Date of Most Recent Job]]&lt;&gt;"",August[[#This Row],[End Date of Most Recent Job]]&lt;&gt;""),DATEDIF(August[[#This Row],[Start Date of Most Recent Job]],August[[#This Row],[End Date of Most Recent Job]],"D"),"")</f>
        <v/>
      </c>
      <c r="T6">
        <f ca="1">LEN(August[[#This Row],[Missing/Incorrect Values]])</f>
        <v>0</v>
      </c>
    </row>
    <row r="7" spans="1:20" x14ac:dyDescent="0.35">
      <c r="A7" s="12"/>
      <c r="B7" s="12"/>
      <c r="C7" s="1"/>
      <c r="D7" s="25"/>
      <c r="E7" s="1"/>
      <c r="F7" s="14"/>
      <c r="G7" s="1"/>
      <c r="H7" s="13"/>
      <c r="I7" s="13"/>
      <c r="J7" s="13"/>
      <c r="K7" s="13"/>
      <c r="L7" s="13"/>
      <c r="M7" s="13"/>
      <c r="N7" s="14"/>
      <c r="O7" s="14"/>
      <c r="P7" s="2"/>
      <c r="Q7" s="15"/>
      <c r="R7"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7" t="str">
        <f>IF(AND(August[[#This Row],[Start Date of Most Recent Job]]&lt;&gt;"",August[[#This Row],[End Date of Most Recent Job]]&lt;&gt;""),DATEDIF(August[[#This Row],[Start Date of Most Recent Job]],August[[#This Row],[End Date of Most Recent Job]],"D"),"")</f>
        <v/>
      </c>
      <c r="T7">
        <f ca="1">LEN(August[[#This Row],[Missing/Incorrect Values]])</f>
        <v>0</v>
      </c>
    </row>
    <row r="8" spans="1:20" x14ac:dyDescent="0.35">
      <c r="A8" s="12"/>
      <c r="B8" s="12"/>
      <c r="C8" s="1"/>
      <c r="D8" s="25"/>
      <c r="E8" s="1"/>
      <c r="F8" s="14"/>
      <c r="G8" s="1"/>
      <c r="H8" s="13"/>
      <c r="I8" s="13"/>
      <c r="J8" s="13"/>
      <c r="K8" s="13"/>
      <c r="L8" s="13"/>
      <c r="M8" s="13"/>
      <c r="N8" s="14"/>
      <c r="O8" s="14"/>
      <c r="P8" s="2"/>
      <c r="Q8" s="15"/>
      <c r="R8"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8" t="str">
        <f>IF(AND(August[[#This Row],[Start Date of Most Recent Job]]&lt;&gt;"",August[[#This Row],[End Date of Most Recent Job]]&lt;&gt;""),DATEDIF(August[[#This Row],[Start Date of Most Recent Job]],August[[#This Row],[End Date of Most Recent Job]],"D"),"")</f>
        <v/>
      </c>
      <c r="T8">
        <f ca="1">LEN(August[[#This Row],[Missing/Incorrect Values]])</f>
        <v>0</v>
      </c>
    </row>
    <row r="9" spans="1:20" x14ac:dyDescent="0.35">
      <c r="A9" s="12"/>
      <c r="B9" s="12"/>
      <c r="C9" s="1"/>
      <c r="D9" s="25"/>
      <c r="E9" s="1"/>
      <c r="F9" s="14"/>
      <c r="G9" s="1"/>
      <c r="H9" s="13"/>
      <c r="I9" s="13"/>
      <c r="J9" s="13"/>
      <c r="K9" s="13"/>
      <c r="L9" s="13"/>
      <c r="M9" s="13"/>
      <c r="N9" s="14"/>
      <c r="O9" s="14"/>
      <c r="P9" s="2"/>
      <c r="Q9" s="15"/>
      <c r="R9"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9" t="str">
        <f>IF(AND(August[[#This Row],[Start Date of Most Recent Job]]&lt;&gt;"",August[[#This Row],[End Date of Most Recent Job]]&lt;&gt;""),DATEDIF(August[[#This Row],[Start Date of Most Recent Job]],August[[#This Row],[End Date of Most Recent Job]],"D"),"")</f>
        <v/>
      </c>
      <c r="T9">
        <f ca="1">LEN(August[[#This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0" t="str">
        <f>IF(AND(August[[#This Row],[Start Date of Most Recent Job]]&lt;&gt;"",August[[#This Row],[End Date of Most Recent Job]]&lt;&gt;""),DATEDIF(August[[#This Row],[Start Date of Most Recent Job]],August[[#This Row],[End Date of Most Recent Job]],"D"),"")</f>
        <v/>
      </c>
      <c r="T10">
        <f ca="1">LEN(August[[#This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1" t="str">
        <f>IF(AND(August[[#This Row],[Start Date of Most Recent Job]]&lt;&gt;"",August[[#This Row],[End Date of Most Recent Job]]&lt;&gt;""),DATEDIF(August[[#This Row],[Start Date of Most Recent Job]],August[[#This Row],[End Date of Most Recent Job]],"D"),"")</f>
        <v/>
      </c>
      <c r="T11">
        <f ca="1">LEN(August[[#This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2" t="str">
        <f>IF(AND(August[[#This Row],[Start Date of Most Recent Job]]&lt;&gt;"",August[[#This Row],[End Date of Most Recent Job]]&lt;&gt;""),DATEDIF(August[[#This Row],[Start Date of Most Recent Job]],August[[#This Row],[End Date of Most Recent Job]],"D"),"")</f>
        <v/>
      </c>
      <c r="T12">
        <f ca="1">LEN(August[[#This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3" t="str">
        <f>IF(AND(August[[#This Row],[Start Date of Most Recent Job]]&lt;&gt;"",August[[#This Row],[End Date of Most Recent Job]]&lt;&gt;""),DATEDIF(August[[#This Row],[Start Date of Most Recent Job]],August[[#This Row],[End Date of Most Recent Job]],"D"),"")</f>
        <v/>
      </c>
      <c r="T13">
        <f ca="1">LEN(August[[#This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4" t="str">
        <f>IF(AND(August[[#This Row],[Start Date of Most Recent Job]]&lt;&gt;"",August[[#This Row],[End Date of Most Recent Job]]&lt;&gt;""),DATEDIF(August[[#This Row],[Start Date of Most Recent Job]],August[[#This Row],[End Date of Most Recent Job]],"D"),"")</f>
        <v/>
      </c>
      <c r="T14">
        <f ca="1">LEN(August[[#This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5" t="str">
        <f>IF(AND(August[[#This Row],[Start Date of Most Recent Job]]&lt;&gt;"",August[[#This Row],[End Date of Most Recent Job]]&lt;&gt;""),DATEDIF(August[[#This Row],[Start Date of Most Recent Job]],August[[#This Row],[End Date of Most Recent Job]],"D"),"")</f>
        <v/>
      </c>
      <c r="T15">
        <f ca="1">LEN(August[[#This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6" t="str">
        <f>IF(AND(August[[#This Row],[Start Date of Most Recent Job]]&lt;&gt;"",August[[#This Row],[End Date of Most Recent Job]]&lt;&gt;""),DATEDIF(August[[#This Row],[Start Date of Most Recent Job]],August[[#This Row],[End Date of Most Recent Job]],"D"),"")</f>
        <v/>
      </c>
      <c r="T16">
        <f ca="1">LEN(August[[#This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7" t="str">
        <f>IF(AND(August[[#This Row],[Start Date of Most Recent Job]]&lt;&gt;"",August[[#This Row],[End Date of Most Recent Job]]&lt;&gt;""),DATEDIF(August[[#This Row],[Start Date of Most Recent Job]],August[[#This Row],[End Date of Most Recent Job]],"D"),"")</f>
        <v/>
      </c>
      <c r="T17">
        <f ca="1">LEN(August[[#This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8" t="str">
        <f>IF(AND(August[[#This Row],[Start Date of Most Recent Job]]&lt;&gt;"",August[[#This Row],[End Date of Most Recent Job]]&lt;&gt;""),DATEDIF(August[[#This Row],[Start Date of Most Recent Job]],August[[#This Row],[End Date of Most Recent Job]],"D"),"")</f>
        <v/>
      </c>
      <c r="T18">
        <f ca="1">LEN(August[[#This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19" t="str">
        <f>IF(AND(August[[#This Row],[Start Date of Most Recent Job]]&lt;&gt;"",August[[#This Row],[End Date of Most Recent Job]]&lt;&gt;""),DATEDIF(August[[#This Row],[Start Date of Most Recent Job]],August[[#This Row],[End Date of Most Recent Job]],"D"),"")</f>
        <v/>
      </c>
      <c r="T19">
        <f ca="1">LEN(August[[#This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0" t="str">
        <f>IF(AND(August[[#This Row],[Start Date of Most Recent Job]]&lt;&gt;"",August[[#This Row],[End Date of Most Recent Job]]&lt;&gt;""),DATEDIF(August[[#This Row],[Start Date of Most Recent Job]],August[[#This Row],[End Date of Most Recent Job]],"D"),"")</f>
        <v/>
      </c>
      <c r="T20">
        <f ca="1">LEN(August[[#This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1" t="str">
        <f>IF(AND(August[[#This Row],[Start Date of Most Recent Job]]&lt;&gt;"",August[[#This Row],[End Date of Most Recent Job]]&lt;&gt;""),DATEDIF(August[[#This Row],[Start Date of Most Recent Job]],August[[#This Row],[End Date of Most Recent Job]],"D"),"")</f>
        <v/>
      </c>
      <c r="T21">
        <f ca="1">LEN(August[[#This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2" t="str">
        <f>IF(AND(August[[#This Row],[Start Date of Most Recent Job]]&lt;&gt;"",August[[#This Row],[End Date of Most Recent Job]]&lt;&gt;""),DATEDIF(August[[#This Row],[Start Date of Most Recent Job]],August[[#This Row],[End Date of Most Recent Job]],"D"),"")</f>
        <v/>
      </c>
      <c r="T22">
        <f ca="1">LEN(August[[#This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3" t="str">
        <f>IF(AND(August[[#This Row],[Start Date of Most Recent Job]]&lt;&gt;"",August[[#This Row],[End Date of Most Recent Job]]&lt;&gt;""),DATEDIF(August[[#This Row],[Start Date of Most Recent Job]],August[[#This Row],[End Date of Most Recent Job]],"D"),"")</f>
        <v/>
      </c>
      <c r="T23">
        <f ca="1">LEN(August[[#This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4" t="str">
        <f>IF(AND(August[[#This Row],[Start Date of Most Recent Job]]&lt;&gt;"",August[[#This Row],[End Date of Most Recent Job]]&lt;&gt;""),DATEDIF(August[[#This Row],[Start Date of Most Recent Job]],August[[#This Row],[End Date of Most Recent Job]],"D"),"")</f>
        <v/>
      </c>
      <c r="T24">
        <f ca="1">LEN(August[[#This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5" t="str">
        <f>IF(AND(August[[#This Row],[Start Date of Most Recent Job]]&lt;&gt;"",August[[#This Row],[End Date of Most Recent Job]]&lt;&gt;""),DATEDIF(August[[#This Row],[Start Date of Most Recent Job]],August[[#This Row],[End Date of Most Recent Job]],"D"),"")</f>
        <v/>
      </c>
      <c r="T25">
        <f ca="1">LEN(August[[#This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6" t="str">
        <f>IF(AND(August[[#This Row],[Start Date of Most Recent Job]]&lt;&gt;"",August[[#This Row],[End Date of Most Recent Job]]&lt;&gt;""),DATEDIF(August[[#This Row],[Start Date of Most Recent Job]],August[[#This Row],[End Date of Most Recent Job]],"D"),"")</f>
        <v/>
      </c>
      <c r="T26">
        <f ca="1">LEN(August[[#This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7" t="str">
        <f>IF(AND(August[[#This Row],[Start Date of Most Recent Job]]&lt;&gt;"",August[[#This Row],[End Date of Most Recent Job]]&lt;&gt;""),DATEDIF(August[[#This Row],[Start Date of Most Recent Job]],August[[#This Row],[End Date of Most Recent Job]],"D"),"")</f>
        <v/>
      </c>
      <c r="T27">
        <f ca="1">LEN(August[[#This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8" t="str">
        <f>IF(AND(August[[#This Row],[Start Date of Most Recent Job]]&lt;&gt;"",August[[#This Row],[End Date of Most Recent Job]]&lt;&gt;""),DATEDIF(August[[#This Row],[Start Date of Most Recent Job]],August[[#This Row],[End Date of Most Recent Job]],"D"),"")</f>
        <v/>
      </c>
      <c r="T28">
        <f ca="1">LEN(August[[#This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29" t="str">
        <f>IF(AND(August[[#This Row],[Start Date of Most Recent Job]]&lt;&gt;"",August[[#This Row],[End Date of Most Recent Job]]&lt;&gt;""),DATEDIF(August[[#This Row],[Start Date of Most Recent Job]],August[[#This Row],[End Date of Most Recent Job]],"D"),"")</f>
        <v/>
      </c>
      <c r="T29">
        <f ca="1">LEN(August[[#This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0" t="str">
        <f>IF(AND(August[[#This Row],[Start Date of Most Recent Job]]&lt;&gt;"",August[[#This Row],[End Date of Most Recent Job]]&lt;&gt;""),DATEDIF(August[[#This Row],[Start Date of Most Recent Job]],August[[#This Row],[End Date of Most Recent Job]],"D"),"")</f>
        <v/>
      </c>
      <c r="T30">
        <f ca="1">LEN(August[[#This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1" t="str">
        <f>IF(AND(August[[#This Row],[Start Date of Most Recent Job]]&lt;&gt;"",August[[#This Row],[End Date of Most Recent Job]]&lt;&gt;""),DATEDIF(August[[#This Row],[Start Date of Most Recent Job]],August[[#This Row],[End Date of Most Recent Job]],"D"),"")</f>
        <v/>
      </c>
      <c r="T31">
        <f ca="1">LEN(August[[#This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2" t="str">
        <f>IF(AND(August[[#This Row],[Start Date of Most Recent Job]]&lt;&gt;"",August[[#This Row],[End Date of Most Recent Job]]&lt;&gt;""),DATEDIF(August[[#This Row],[Start Date of Most Recent Job]],August[[#This Row],[End Date of Most Recent Job]],"D"),"")</f>
        <v/>
      </c>
      <c r="T32">
        <f ca="1">LEN(August[[#This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3" t="str">
        <f>IF(AND(August[[#This Row],[Start Date of Most Recent Job]]&lt;&gt;"",August[[#This Row],[End Date of Most Recent Job]]&lt;&gt;""),DATEDIF(August[[#This Row],[Start Date of Most Recent Job]],August[[#This Row],[End Date of Most Recent Job]],"D"),"")</f>
        <v/>
      </c>
      <c r="T33">
        <f ca="1">LEN(August[[#This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4" t="str">
        <f>IF(AND(August[[#This Row],[Start Date of Most Recent Job]]&lt;&gt;"",August[[#This Row],[End Date of Most Recent Job]]&lt;&gt;""),DATEDIF(August[[#This Row],[Start Date of Most Recent Job]],August[[#This Row],[End Date of Most Recent Job]],"D"),"")</f>
        <v/>
      </c>
      <c r="T34">
        <f ca="1">LEN(August[[#This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5" t="str">
        <f>IF(AND(August[[#This Row],[Start Date of Most Recent Job]]&lt;&gt;"",August[[#This Row],[End Date of Most Recent Job]]&lt;&gt;""),DATEDIF(August[[#This Row],[Start Date of Most Recent Job]],August[[#This Row],[End Date of Most Recent Job]],"D"),"")</f>
        <v/>
      </c>
      <c r="T35">
        <f ca="1">LEN(August[[#This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6" t="str">
        <f>IF(AND(August[[#This Row],[Start Date of Most Recent Job]]&lt;&gt;"",August[[#This Row],[End Date of Most Recent Job]]&lt;&gt;""),DATEDIF(August[[#This Row],[Start Date of Most Recent Job]],August[[#This Row],[End Date of Most Recent Job]],"D"),"")</f>
        <v/>
      </c>
      <c r="T36">
        <f ca="1">LEN(August[[#This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IF(COUNTA(August[[#This Row],[Client''s Last Name]:[ Hourly Pay]])&gt;0,
IF(August[[#This Row],[Client''s Last Name]]="",
"There appears to be data entered in this row, but no client last name. Please fill in the client's last name.",
IF(August[[#This Row],[Client''s First Name]]="",
"There appears to be data entered in this row, but no client first name. Please fill in the client's first name.",
IF(August[[#This Row],[Client ID]]="",
"There appears to be data entered in this row, but no Client ID. Please fill in the client ID.",
IF(August[[#This Row],[Most Recent Clubhouse Attendance Date]]="",
"There appears to be data entered in this row, but no Clubhouse Attendance Date. Please fill in the Clubhouse Attendance Date.",
IF(August[[#This Row],[Did this Client Receive Pre-Employment Supports this Month?
(Yes/No)]]="",
"There appears to be data entered in this row, but no Pre-Employment Support Services entry. Please fill in Pre-Employment Support Services.",
IF(August[[#This Row],[Is This Client Receiving Benefits?
(Yes/No)]]="",
"There appears to be data entered in this row, but no Client Benefits entry. Please fill in Client Benefits.",
IF(August[[#This Row],[Did This Client Receive Supported Employment Services this Month?
(Yes/No)]]="",
"There appears to be data entered in this row, but no Supported Employment Services entry. Please fill in Supported Employment Services.",
IF(AND(COUNTA(August[[#This Row],[Supported Employment Initial Assessment Completion Date]:[ Hourly Pay]])&gt;0,August[[#This Row],[Did This Client Receive Supported Employment Services this Month?
(Yes/No)]]="No"),
"Client is listed as not receiving supported employment, but supported employment-specific fields are filled in.",
IF(AND(COUNTA(August[[#This Row],[Start Date of Most Recent Job]],August[[#This Row],[Employer Name ]:[ Hourly Pay]])&lt;5,August[[#This Row],[Did This Client Receive Supported Employment Services this Month?
(Yes/No)]]="Yes"),
"Client is listed as receiving supported employment, but some job information is blank.",
IF(AND(August[[#This Row],[Did this Client Receive Pre-Employment Supports this Month?
(Yes/No)]]&lt;&gt;"",COUNTIFS(Background!$G$2:$G$3,August[[#This Row],[Did this Client Receive Pre-Employment Supports this Month?
(Yes/No)]])=0),
"The entry in Receiving Pre-Employment Supports? appears to be something other than Yes or No. Please enter Yes or No",
IF(AND(August[[#This Row],[Did this Client Receive Pre-Employment Supports this Month?
(Yes/No)]]&lt;&gt;"",COUNTIFS(Background!$G$2:$G$3,August[[#This Row],[Did this Client Receive Pre-Employment Supports this Month?
(Yes/No)]])=0),
"The entry in Receiving Benefits? appears to be something other than Yes or No. Please enter Yes or No",
IF(AND(August[[#This Row],[Did This Client Receive Supported Employment Services this Month?
(Yes/No)]]&lt;&gt;"",COUNTIFS(Background!$G$2:$G$3,August[[#This Row],[Did This Client Receive Supported Employment Services this Month?
(Yes/No)]])=0),
"The entry in Receiving Supported Employment Services? appears to be something other than Yes or No. Please enter Yes or No",
IF(AND(August[[#This Row],[End Date of Most Recent Job]]&lt;&gt;"",August[[#This Row],[Start Date of Most Recent Job]]=""),
"There appears to be an End Date of Most Recent Job entered, but no Start Date of Most Recent Job.",
IF(AND(August[[#This Row],[Most Recent Clubhouse Attendance Date]]&lt;&gt;"",OR(August[[#This Row],[Most Recent Clubhouse Attendance Date]]&lt;DATE('Instructions &amp; Definitions'!$B$2-1,7,1),August[[#This Row],[Most Recent Clubhouse Attendance Date]]&gt;TODAY())),
"Clubhouse Attendance Date is either before the beginning of the fiscal year or after today's date.",
IF(AND(August[[#This Row],[Supported Employment Initial Assessment Completion Date]]&lt;&gt;"",OR(August[[#This Row],[Supported Employment Initial Assessment Completion Date]]&lt;DATE('Instructions &amp; Definitions'!$B$2-1,7,1),August[[#This Row],[Supported Employment Initial Assessment Completion Date]]&gt;TODAY())),
"SE Initial Assessment Completion Date is either before the beginning of the fiscal year or after today's date.",
IF(AND(August[[#This Row],[Supported Employment Initial Service Plan Creation Date]]&lt;&gt;"",OR(August[[#This Row],[Supported Employment Initial Service Plan Creation Date]]&lt;DATE('Instructions &amp; Definitions'!$B$2-1,7,1),August[[#This Row],[Supported Employment Initial Service Plan Creation Date]]&gt;TODAY())),
"SE Initial Service Plan Creation Date is either before the beginning of the fiscal year or after today's date.",
IF(AND(August[[#This Row],[Most Recent Supported Employment Service Date]]&lt;&gt;"",OR(August[[#This Row],[Most Recent Supported Employment Service Date]]&lt;DATE('Instructions &amp; Definitions'!$B$2-1,7,1),August[[#This Row],[Most Recent Supported Employment Service Date]]&gt;TODAY())),
"Supported Employment Service Date is either before the beginning of the fiscal year or after today's date.",
IF(AND(August[[#This Row],[Start Date of Most Recent Job]]&lt;&gt;"",OR(August[[#This Row],[Start Date of Most Recent Job]]&lt;DATE('Instructions &amp; Definitions'!$B$2-1,7,1),August[[#This Row],[Start Date of Most Recent Job]]&gt;TODAY())),
"Start Date of Most Recent Job is either before the beginning of the fiscal year or after today's date.",
IF(AND(August[[#This Row],[End Date of Most Recent Job]]&lt;&gt;"",OR(August[[#This Row],[End Date of Most Recent Job]]&lt;DATE('Instructions &amp; Definitions'!$B$2-1,7,1),August[[#This Row],[End Date of Most Recent Job]]&gt;TODAY())),
"End Date of Most Recent Job is either before the beginning of the fiscal year or after today's date.",
IF(AND(August[[#This Row],[Average '# Hours Worked Per Week]]&lt;&gt;"",August[[#This Row],[Average '# Hours Worked Per Week]]&lt;=0),
"Average # Hours Worked Per Week is 0 or less.",
IF(AND(August[[#This Row],[Average '# Hours Worked Per Week]]&lt;&gt;"",August[[#This Row],[Average '# Hours Worked Per Week]]&gt;168),
"Average # Hours Worked Per Week is more than 168.",
IF(AND(August[[#This Row],[ Hourly Pay]]&lt;&gt;"",August[[#This Row],[ Hourly Pay]]&lt;=0),
"Hourly Pay is 0 or less.",
IF(AND(August[[#This Row],[ Hourly Pay]]&lt;&gt;"",August[[#This Row],[ Hourly Pay]]&gt;100),
"Hourly Pay is more than 100.",
IF(AND(August[[#This Row],[Did This Client Receive Supported Employment Services this Month?
(Yes/No)]]="Yes",TRIM(August[[#This Row],[Supported Employment Discharge Date]])="",COUNTA(September[[Client''s Last Name]:[ Hourly Pay]])&gt;0,COUNTIFS(September[Client ID],August[[#This Row],[Client ID]],September[Did This Client Receive Supported Employment Services this Month?
(Yes/No)],"Yes")=0),
"This client has no discharge date, but is not listed on next month's tab as receiving supported employment.",
IF(August[[#This Row],[Supported Employment Discharge Date]]&lt;&gt;"",
IF(OR(August[[#This Row],[Supported Employment Discharge Date]]&lt;DATE('Instructions &amp; Definitions'!$B$2-1,7,1),August[[#This Row],[Supported Employment Discharge Date]]&gt;TODAY()),
"Supported Employment Discharge Date is either before the beginning of the fiscal year or after today's date.",
IF(August[[#This Row],[Supported Employment Discharge Date]]&lt;August[[#This Row],[Supported Employment Initial Assessment Completion Date]],
"SE Discharge Date is before Initial Assessment Date.",
IF(August[[#This Row],[Supported Employment Discharge Date]]&lt;August[[#This Row],[Supported Employment Initial Service Plan Creation Date]],
"SE Discharge Date is before Service Plan Creation Date.",
IF(August[[#This Row],[Supported Employment Discharge Date]]&lt;August[[#This Row],[Most Recent Supported Employment Service Date]],
"SE Discharge Date is before Most Recent SE Service Date.",
IF(August[[#This Row],[Supported Employment Discharge Date]]&lt;August[[#This Row],[Start Date of Most Recent Job]],
"SE Discharge Date is before Start Date of Most Recent Job.",
""))))),""))))))))))))))))))))))))),"")</f>
        <v/>
      </c>
      <c r="S37" t="str">
        <f>IF(AND(August[[#This Row],[Start Date of Most Recent Job]]&lt;&gt;"",August[[#This Row],[End Date of Most Recent Job]]&lt;&gt;""),DATEDIF(August[[#This Row],[Start Date of Most Recent Job]],August[[#This Row],[End Date of Most Recent Job]],"D"),"")</f>
        <v/>
      </c>
      <c r="T37">
        <f ca="1">LEN(August[[#This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10" priority="1">
      <formula>$G2&lt;&gt;"Yes"</formula>
    </cfRule>
  </conditionalFormatting>
  <dataValidations count="4">
    <dataValidation type="decimal" errorStyle="warning" allowBlank="1" showInputMessage="1" showErrorMessage="1" error="Please enter a value greater than 0 and less than 100." sqref="Q1:Q1048576" xr:uid="{5FD90FCE-EA9B-45D6-9116-69AE7FC307F0}">
      <formula1>0.01</formula1>
      <formula2>100</formula2>
    </dataValidation>
    <dataValidation type="list" allowBlank="1" showInputMessage="1" showErrorMessage="1" sqref="E2:E37 G2:G37" xr:uid="{914D07D3-ADB6-4B25-A697-D03A9D9FDE21}">
      <formula1>"Yes, No"</formula1>
    </dataValidation>
    <dataValidation type="decimal" errorStyle="warning" allowBlank="1" showInputMessage="1" showErrorMessage="1" error="Please enter a number between 0 and 168." sqref="P2:P37" xr:uid="{28D8A15C-0314-40DD-A94B-32A299F3AA87}">
      <formula1>0</formula1>
      <formula2>168</formula2>
    </dataValidation>
    <dataValidation type="list" allowBlank="1" showInputMessage="1" showErrorMessage="1" sqref="F2:F37" xr:uid="{D859EF36-20F7-47DF-9D3B-FC47D64C98DE}">
      <formula1>"Yes,No"</formula1>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09D76E24-F0A6-4165-9CCE-65B09A5E39D3}">
          <x14:formula1>
            <xm:f>DATE('Instructions &amp; Definitions'!$B$2-1,7,1)</xm:f>
          </x14:formula1>
          <x14:formula2>
            <xm:f>TODAY()</xm:f>
          </x14:formula2>
          <xm:sqref>D2:D37 H2:M37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BF78E-665A-47A8-B419-259AE6C739EF}">
  <sheetPr>
    <pageSetUpPr fitToPage="1"/>
  </sheetPr>
  <dimension ref="A1:T185"/>
  <sheetViews>
    <sheetView view="pageLayout" zoomScale="70" zoomScaleNormal="100" zoomScalePageLayoutView="70" workbookViewId="0">
      <selection activeCell="R4" sqref="R4"/>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 t="str">
        <f>IF(AND(September[[#This Row],[Start Date of Most Recent Job]]&lt;&gt;"",September[[#This Row],[End Date of Most Recent Job]]&lt;&gt;""),DATEDIF(September[[#This Row],[Start Date of Most Recent Job]],September[[#This Row],[End Date of Most Recent Job]],"D"),"")</f>
        <v/>
      </c>
      <c r="T2">
        <f ca="1">LEN(September[[#This Row],[Missing/Incorrect Values]])</f>
        <v>0</v>
      </c>
    </row>
    <row r="3" spans="1:20" x14ac:dyDescent="0.35">
      <c r="A3" s="12"/>
      <c r="B3" s="12"/>
      <c r="C3" s="1"/>
      <c r="D3" s="25"/>
      <c r="E3" s="1"/>
      <c r="F3" s="14"/>
      <c r="G3" s="1"/>
      <c r="H3" s="13"/>
      <c r="I3" s="13"/>
      <c r="J3" s="13"/>
      <c r="K3" s="13"/>
      <c r="L3" s="13"/>
      <c r="M3" s="13"/>
      <c r="N3" s="14"/>
      <c r="O3" s="14"/>
      <c r="P3" s="2"/>
      <c r="Q3" s="15"/>
      <c r="R3"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 t="str">
        <f>IF(AND(September[[#This Row],[Start Date of Most Recent Job]]&lt;&gt;"",September[[#This Row],[End Date of Most Recent Job]]&lt;&gt;""),DATEDIF(September[[#This Row],[Start Date of Most Recent Job]],September[[#This Row],[End Date of Most Recent Job]],"D"),"")</f>
        <v/>
      </c>
      <c r="T3">
        <f ca="1">LEN(September[[#This Row],[Missing/Incorrect Values]])</f>
        <v>0</v>
      </c>
    </row>
    <row r="4" spans="1:20" x14ac:dyDescent="0.35">
      <c r="A4" s="12"/>
      <c r="B4" s="12"/>
      <c r="C4" s="1"/>
      <c r="D4" s="25"/>
      <c r="E4" s="1"/>
      <c r="F4" s="14"/>
      <c r="G4" s="1"/>
      <c r="H4" s="13"/>
      <c r="I4" s="13"/>
      <c r="J4" s="13"/>
      <c r="K4" s="13"/>
      <c r="L4" s="13"/>
      <c r="M4" s="13"/>
      <c r="N4" s="14"/>
      <c r="O4" s="14"/>
      <c r="P4" s="2"/>
      <c r="Q4" s="15"/>
      <c r="R4"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4" t="str">
        <f>IF(AND(September[[#This Row],[Start Date of Most Recent Job]]&lt;&gt;"",September[[#This Row],[End Date of Most Recent Job]]&lt;&gt;""),DATEDIF(September[[#This Row],[Start Date of Most Recent Job]],September[[#This Row],[End Date of Most Recent Job]],"D"),"")</f>
        <v/>
      </c>
      <c r="T4">
        <f ca="1">LEN(September[[#This Row],[Missing/Incorrect Values]])</f>
        <v>0</v>
      </c>
    </row>
    <row r="5" spans="1:20" x14ac:dyDescent="0.35">
      <c r="A5" s="12"/>
      <c r="B5" s="12"/>
      <c r="C5" s="1"/>
      <c r="D5" s="25"/>
      <c r="E5" s="1"/>
      <c r="F5" s="14"/>
      <c r="G5" s="1"/>
      <c r="H5" s="13"/>
      <c r="I5" s="13"/>
      <c r="J5" s="13"/>
      <c r="K5" s="13"/>
      <c r="L5" s="13"/>
      <c r="M5" s="13"/>
      <c r="N5" s="14"/>
      <c r="O5" s="14"/>
      <c r="P5" s="2"/>
      <c r="Q5" s="15"/>
      <c r="R5"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5" t="str">
        <f>IF(AND(September[[#This Row],[Start Date of Most Recent Job]]&lt;&gt;"",September[[#This Row],[End Date of Most Recent Job]]&lt;&gt;""),DATEDIF(September[[#This Row],[Start Date of Most Recent Job]],September[[#This Row],[End Date of Most Recent Job]],"D"),"")</f>
        <v/>
      </c>
      <c r="T5">
        <f ca="1">LEN(September[[#This Row],[Missing/Incorrect Values]])</f>
        <v>0</v>
      </c>
    </row>
    <row r="6" spans="1:20" x14ac:dyDescent="0.35">
      <c r="A6" s="12"/>
      <c r="B6" s="12"/>
      <c r="C6" s="1"/>
      <c r="D6" s="25"/>
      <c r="E6" s="1"/>
      <c r="F6" s="14"/>
      <c r="G6" s="1"/>
      <c r="H6" s="13"/>
      <c r="I6" s="13"/>
      <c r="J6" s="13"/>
      <c r="K6" s="13"/>
      <c r="L6" s="13"/>
      <c r="M6" s="13"/>
      <c r="N6" s="14"/>
      <c r="O6" s="14"/>
      <c r="P6" s="2"/>
      <c r="Q6" s="15"/>
      <c r="R6"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6" t="str">
        <f>IF(AND(September[[#This Row],[Start Date of Most Recent Job]]&lt;&gt;"",September[[#This Row],[End Date of Most Recent Job]]&lt;&gt;""),DATEDIF(September[[#This Row],[Start Date of Most Recent Job]],September[[#This Row],[End Date of Most Recent Job]],"D"),"")</f>
        <v/>
      </c>
      <c r="T6">
        <f ca="1">LEN(September[[#This Row],[Missing/Incorrect Values]])</f>
        <v>0</v>
      </c>
    </row>
    <row r="7" spans="1:20" x14ac:dyDescent="0.35">
      <c r="A7" s="12"/>
      <c r="B7" s="12"/>
      <c r="C7" s="1"/>
      <c r="D7" s="25"/>
      <c r="E7" s="1"/>
      <c r="F7" s="14"/>
      <c r="G7" s="1"/>
      <c r="H7" s="13"/>
      <c r="I7" s="13"/>
      <c r="J7" s="13"/>
      <c r="K7" s="13"/>
      <c r="L7" s="13"/>
      <c r="M7" s="13"/>
      <c r="N7" s="14"/>
      <c r="O7" s="14"/>
      <c r="P7" s="2"/>
      <c r="Q7" s="15"/>
      <c r="R7"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7" t="str">
        <f>IF(AND(September[[#This Row],[Start Date of Most Recent Job]]&lt;&gt;"",September[[#This Row],[End Date of Most Recent Job]]&lt;&gt;""),DATEDIF(September[[#This Row],[Start Date of Most Recent Job]],September[[#This Row],[End Date of Most Recent Job]],"D"),"")</f>
        <v/>
      </c>
      <c r="T7">
        <f ca="1">LEN(September[[#This Row],[Missing/Incorrect Values]])</f>
        <v>0</v>
      </c>
    </row>
    <row r="8" spans="1:20" x14ac:dyDescent="0.35">
      <c r="A8" s="12"/>
      <c r="B8" s="12"/>
      <c r="C8" s="1"/>
      <c r="D8" s="25"/>
      <c r="E8" s="1"/>
      <c r="F8" s="14"/>
      <c r="G8" s="1"/>
      <c r="H8" s="13"/>
      <c r="I8" s="13"/>
      <c r="J8" s="13"/>
      <c r="K8" s="13"/>
      <c r="L8" s="13"/>
      <c r="M8" s="13"/>
      <c r="N8" s="14"/>
      <c r="O8" s="14"/>
      <c r="P8" s="2"/>
      <c r="Q8" s="15"/>
      <c r="R8"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8" t="str">
        <f>IF(AND(September[[#This Row],[Start Date of Most Recent Job]]&lt;&gt;"",September[[#This Row],[End Date of Most Recent Job]]&lt;&gt;""),DATEDIF(September[[#This Row],[Start Date of Most Recent Job]],September[[#This Row],[End Date of Most Recent Job]],"D"),"")</f>
        <v/>
      </c>
      <c r="T8">
        <f ca="1">LEN(September[[#This Row],[Missing/Incorrect Values]])</f>
        <v>0</v>
      </c>
    </row>
    <row r="9" spans="1:20" x14ac:dyDescent="0.35">
      <c r="A9" s="12"/>
      <c r="B9" s="12"/>
      <c r="C9" s="1"/>
      <c r="D9" s="25"/>
      <c r="E9" s="1"/>
      <c r="F9" s="14"/>
      <c r="G9" s="1"/>
      <c r="H9" s="13"/>
      <c r="I9" s="13"/>
      <c r="J9" s="13"/>
      <c r="K9" s="13"/>
      <c r="L9" s="13"/>
      <c r="M9" s="13"/>
      <c r="N9" s="14"/>
      <c r="O9" s="14"/>
      <c r="P9" s="2"/>
      <c r="Q9" s="15"/>
      <c r="R9"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9" t="str">
        <f>IF(AND(September[[#This Row],[Start Date of Most Recent Job]]&lt;&gt;"",September[[#This Row],[End Date of Most Recent Job]]&lt;&gt;""),DATEDIF(September[[#This Row],[Start Date of Most Recent Job]],September[[#This Row],[End Date of Most Recent Job]],"D"),"")</f>
        <v/>
      </c>
      <c r="T9">
        <f ca="1">LEN(September[[#This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0" t="str">
        <f>IF(AND(September[[#This Row],[Start Date of Most Recent Job]]&lt;&gt;"",September[[#This Row],[End Date of Most Recent Job]]&lt;&gt;""),DATEDIF(September[[#This Row],[Start Date of Most Recent Job]],September[[#This Row],[End Date of Most Recent Job]],"D"),"")</f>
        <v/>
      </c>
      <c r="T10">
        <f ca="1">LEN(September[[#This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1" t="str">
        <f>IF(AND(September[[#This Row],[Start Date of Most Recent Job]]&lt;&gt;"",September[[#This Row],[End Date of Most Recent Job]]&lt;&gt;""),DATEDIF(September[[#This Row],[Start Date of Most Recent Job]],September[[#This Row],[End Date of Most Recent Job]],"D"),"")</f>
        <v/>
      </c>
      <c r="T11">
        <f ca="1">LEN(September[[#This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2" t="str">
        <f>IF(AND(September[[#This Row],[Start Date of Most Recent Job]]&lt;&gt;"",September[[#This Row],[End Date of Most Recent Job]]&lt;&gt;""),DATEDIF(September[[#This Row],[Start Date of Most Recent Job]],September[[#This Row],[End Date of Most Recent Job]],"D"),"")</f>
        <v/>
      </c>
      <c r="T12">
        <f ca="1">LEN(September[[#This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3" t="str">
        <f>IF(AND(September[[#This Row],[Start Date of Most Recent Job]]&lt;&gt;"",September[[#This Row],[End Date of Most Recent Job]]&lt;&gt;""),DATEDIF(September[[#This Row],[Start Date of Most Recent Job]],September[[#This Row],[End Date of Most Recent Job]],"D"),"")</f>
        <v/>
      </c>
      <c r="T13">
        <f ca="1">LEN(September[[#This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4" t="str">
        <f>IF(AND(September[[#This Row],[Start Date of Most Recent Job]]&lt;&gt;"",September[[#This Row],[End Date of Most Recent Job]]&lt;&gt;""),DATEDIF(September[[#This Row],[Start Date of Most Recent Job]],September[[#This Row],[End Date of Most Recent Job]],"D"),"")</f>
        <v/>
      </c>
      <c r="T14">
        <f ca="1">LEN(September[[#This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5" t="str">
        <f>IF(AND(September[[#This Row],[Start Date of Most Recent Job]]&lt;&gt;"",September[[#This Row],[End Date of Most Recent Job]]&lt;&gt;""),DATEDIF(September[[#This Row],[Start Date of Most Recent Job]],September[[#This Row],[End Date of Most Recent Job]],"D"),"")</f>
        <v/>
      </c>
      <c r="T15">
        <f ca="1">LEN(September[[#This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6" t="str">
        <f>IF(AND(September[[#This Row],[Start Date of Most Recent Job]]&lt;&gt;"",September[[#This Row],[End Date of Most Recent Job]]&lt;&gt;""),DATEDIF(September[[#This Row],[Start Date of Most Recent Job]],September[[#This Row],[End Date of Most Recent Job]],"D"),"")</f>
        <v/>
      </c>
      <c r="T16">
        <f ca="1">LEN(September[[#This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7" t="str">
        <f>IF(AND(September[[#This Row],[Start Date of Most Recent Job]]&lt;&gt;"",September[[#This Row],[End Date of Most Recent Job]]&lt;&gt;""),DATEDIF(September[[#This Row],[Start Date of Most Recent Job]],September[[#This Row],[End Date of Most Recent Job]],"D"),"")</f>
        <v/>
      </c>
      <c r="T17">
        <f ca="1">LEN(September[[#This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8" t="str">
        <f>IF(AND(September[[#This Row],[Start Date of Most Recent Job]]&lt;&gt;"",September[[#This Row],[End Date of Most Recent Job]]&lt;&gt;""),DATEDIF(September[[#This Row],[Start Date of Most Recent Job]],September[[#This Row],[End Date of Most Recent Job]],"D"),"")</f>
        <v/>
      </c>
      <c r="T18">
        <f ca="1">LEN(September[[#This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19" t="str">
        <f>IF(AND(September[[#This Row],[Start Date of Most Recent Job]]&lt;&gt;"",September[[#This Row],[End Date of Most Recent Job]]&lt;&gt;""),DATEDIF(September[[#This Row],[Start Date of Most Recent Job]],September[[#This Row],[End Date of Most Recent Job]],"D"),"")</f>
        <v/>
      </c>
      <c r="T19">
        <f ca="1">LEN(September[[#This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0" t="str">
        <f>IF(AND(September[[#This Row],[Start Date of Most Recent Job]]&lt;&gt;"",September[[#This Row],[End Date of Most Recent Job]]&lt;&gt;""),DATEDIF(September[[#This Row],[Start Date of Most Recent Job]],September[[#This Row],[End Date of Most Recent Job]],"D"),"")</f>
        <v/>
      </c>
      <c r="T20">
        <f ca="1">LEN(September[[#This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1" t="str">
        <f>IF(AND(September[[#This Row],[Start Date of Most Recent Job]]&lt;&gt;"",September[[#This Row],[End Date of Most Recent Job]]&lt;&gt;""),DATEDIF(September[[#This Row],[Start Date of Most Recent Job]],September[[#This Row],[End Date of Most Recent Job]],"D"),"")</f>
        <v/>
      </c>
      <c r="T21">
        <f ca="1">LEN(September[[#This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2" t="str">
        <f>IF(AND(September[[#This Row],[Start Date of Most Recent Job]]&lt;&gt;"",September[[#This Row],[End Date of Most Recent Job]]&lt;&gt;""),DATEDIF(September[[#This Row],[Start Date of Most Recent Job]],September[[#This Row],[End Date of Most Recent Job]],"D"),"")</f>
        <v/>
      </c>
      <c r="T22">
        <f ca="1">LEN(September[[#This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3" t="str">
        <f>IF(AND(September[[#This Row],[Start Date of Most Recent Job]]&lt;&gt;"",September[[#This Row],[End Date of Most Recent Job]]&lt;&gt;""),DATEDIF(September[[#This Row],[Start Date of Most Recent Job]],September[[#This Row],[End Date of Most Recent Job]],"D"),"")</f>
        <v/>
      </c>
      <c r="T23">
        <f ca="1">LEN(September[[#This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4" t="str">
        <f>IF(AND(September[[#This Row],[Start Date of Most Recent Job]]&lt;&gt;"",September[[#This Row],[End Date of Most Recent Job]]&lt;&gt;""),DATEDIF(September[[#This Row],[Start Date of Most Recent Job]],September[[#This Row],[End Date of Most Recent Job]],"D"),"")</f>
        <v/>
      </c>
      <c r="T24">
        <f ca="1">LEN(September[[#This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5" t="str">
        <f>IF(AND(September[[#This Row],[Start Date of Most Recent Job]]&lt;&gt;"",September[[#This Row],[End Date of Most Recent Job]]&lt;&gt;""),DATEDIF(September[[#This Row],[Start Date of Most Recent Job]],September[[#This Row],[End Date of Most Recent Job]],"D"),"")</f>
        <v/>
      </c>
      <c r="T25">
        <f ca="1">LEN(September[[#This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6" t="str">
        <f>IF(AND(September[[#This Row],[Start Date of Most Recent Job]]&lt;&gt;"",September[[#This Row],[End Date of Most Recent Job]]&lt;&gt;""),DATEDIF(September[[#This Row],[Start Date of Most Recent Job]],September[[#This Row],[End Date of Most Recent Job]],"D"),"")</f>
        <v/>
      </c>
      <c r="T26">
        <f ca="1">LEN(September[[#This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7" t="str">
        <f>IF(AND(September[[#This Row],[Start Date of Most Recent Job]]&lt;&gt;"",September[[#This Row],[End Date of Most Recent Job]]&lt;&gt;""),DATEDIF(September[[#This Row],[Start Date of Most Recent Job]],September[[#This Row],[End Date of Most Recent Job]],"D"),"")</f>
        <v/>
      </c>
      <c r="T27">
        <f ca="1">LEN(September[[#This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8" t="str">
        <f>IF(AND(September[[#This Row],[Start Date of Most Recent Job]]&lt;&gt;"",September[[#This Row],[End Date of Most Recent Job]]&lt;&gt;""),DATEDIF(September[[#This Row],[Start Date of Most Recent Job]],September[[#This Row],[End Date of Most Recent Job]],"D"),"")</f>
        <v/>
      </c>
      <c r="T28">
        <f ca="1">LEN(September[[#This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29" t="str">
        <f>IF(AND(September[[#This Row],[Start Date of Most Recent Job]]&lt;&gt;"",September[[#This Row],[End Date of Most Recent Job]]&lt;&gt;""),DATEDIF(September[[#This Row],[Start Date of Most Recent Job]],September[[#This Row],[End Date of Most Recent Job]],"D"),"")</f>
        <v/>
      </c>
      <c r="T29">
        <f ca="1">LEN(September[[#This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0" t="str">
        <f>IF(AND(September[[#This Row],[Start Date of Most Recent Job]]&lt;&gt;"",September[[#This Row],[End Date of Most Recent Job]]&lt;&gt;""),DATEDIF(September[[#This Row],[Start Date of Most Recent Job]],September[[#This Row],[End Date of Most Recent Job]],"D"),"")</f>
        <v/>
      </c>
      <c r="T30">
        <f ca="1">LEN(September[[#This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1" t="str">
        <f>IF(AND(September[[#This Row],[Start Date of Most Recent Job]]&lt;&gt;"",September[[#This Row],[End Date of Most Recent Job]]&lt;&gt;""),DATEDIF(September[[#This Row],[Start Date of Most Recent Job]],September[[#This Row],[End Date of Most Recent Job]],"D"),"")</f>
        <v/>
      </c>
      <c r="T31">
        <f ca="1">LEN(September[[#This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2" t="str">
        <f>IF(AND(September[[#This Row],[Start Date of Most Recent Job]]&lt;&gt;"",September[[#This Row],[End Date of Most Recent Job]]&lt;&gt;""),DATEDIF(September[[#This Row],[Start Date of Most Recent Job]],September[[#This Row],[End Date of Most Recent Job]],"D"),"")</f>
        <v/>
      </c>
      <c r="T32">
        <f ca="1">LEN(September[[#This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3" t="str">
        <f>IF(AND(September[[#This Row],[Start Date of Most Recent Job]]&lt;&gt;"",September[[#This Row],[End Date of Most Recent Job]]&lt;&gt;""),DATEDIF(September[[#This Row],[Start Date of Most Recent Job]],September[[#This Row],[End Date of Most Recent Job]],"D"),"")</f>
        <v/>
      </c>
      <c r="T33">
        <f ca="1">LEN(September[[#This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4" t="str">
        <f>IF(AND(September[[#This Row],[Start Date of Most Recent Job]]&lt;&gt;"",September[[#This Row],[End Date of Most Recent Job]]&lt;&gt;""),DATEDIF(September[[#This Row],[Start Date of Most Recent Job]],September[[#This Row],[End Date of Most Recent Job]],"D"),"")</f>
        <v/>
      </c>
      <c r="T34">
        <f ca="1">LEN(September[[#This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5" t="str">
        <f>IF(AND(September[[#This Row],[Start Date of Most Recent Job]]&lt;&gt;"",September[[#This Row],[End Date of Most Recent Job]]&lt;&gt;""),DATEDIF(September[[#This Row],[Start Date of Most Recent Job]],September[[#This Row],[End Date of Most Recent Job]],"D"),"")</f>
        <v/>
      </c>
      <c r="T35">
        <f ca="1">LEN(September[[#This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6" t="str">
        <f>IF(AND(September[[#This Row],[Start Date of Most Recent Job]]&lt;&gt;"",September[[#This Row],[End Date of Most Recent Job]]&lt;&gt;""),DATEDIF(September[[#This Row],[Start Date of Most Recent Job]],September[[#This Row],[End Date of Most Recent Job]],"D"),"")</f>
        <v/>
      </c>
      <c r="T36">
        <f ca="1">LEN(September[[#This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IF(COUNTA(September[[#This Row],[Client''s Last Name]:[ Hourly Pay]])&gt;0,
IF(September[[#This Row],[Client''s Last Name]]="",
"There appears to be data entered in this row, but no client last name. Please fill in the client's last name.",
IF(September[[#This Row],[Client''s First Name]]="",
"There appears to be data entered in this row, but no client first name. Please fill in the client's first name.",
IF(September[[#This Row],[Client ID]]="",
"There appears to be data entered in this row, but no Client ID. Please fill in the client ID.",
IF(September[[#This Row],[Most Recent Clubhouse Attendance Date]]="",
"There appears to be data entered in this row, but no Clubhouse Attendance Date. Please fill in the Clubhouse Attendance Date.",
IF(September[[#This Row],[Did this Client Receive Pre-Employment Supports this Month?
(Yes/No)]]="",
"There appears to be data entered in this row, but no Pre-Employment Support Services entry. Please fill in Pre-Employment Support Services.",
IF(September[[#This Row],[Is This Client Receiving Benefits?
(Yes/No)]]="",
"There appears to be data entered in this row, but no Client Benefits entry. Please fill in Client Benefits.",
IF(September[[#This Row],[Did This Client Receive Supported Employment Services this Month?
(Yes/No)]]="",
"There appears to be data entered in this row, but no Supported Employment Services entry. Please fill in Supported Employment Services.",
IF(AND(COUNTA(September[[#This Row],[Supported Employment Initial Assessment Completion Date]:[ Hourly Pay]])&gt;0,September[[#This Row],[Did This Client Receive Supported Employment Services this Month?
(Yes/No)]]="No"),
"Client is listed as not receiving supported employment, but supported employment-specific fields are filled in.",
IF(AND(COUNTA(September[[#This Row],[Start Date of Most Recent Job]],September[[#This Row],[Employer Name ]:[ Hourly Pay]])&lt;5,September[[#This Row],[Did This Client Receive Supported Employment Services this Month?
(Yes/No)]]="Yes"),
"Client is listed as receiving supported employment, but some job information is blank.",
IF(AND(September[[#This Row],[Did this Client Receive Pre-Employment Supports this Month?
(Yes/No)]]&lt;&gt;"",COUNTIFS(Background!$G$2:$G$3,September[[#This Row],[Did this Client Receive Pre-Employment Supports this Month?
(Yes/No)]])=0),
"The entry in Receiving Pre-Employment Supports? appears to be something other than Yes or No. Please enter Yes or No",
IF(AND(September[[#This Row],[Did this Client Receive Pre-Employment Supports this Month?
(Yes/No)]]&lt;&gt;"",COUNTIFS(Background!$G$2:$G$3,September[[#This Row],[Did this Client Receive Pre-Employment Supports this Month?
(Yes/No)]])=0),
"The entry in Receiving Benefits? appears to be something other than Yes or No. Please enter Yes or No",
IF(AND(September[[#This Row],[Did This Client Receive Supported Employment Services this Month?
(Yes/No)]]&lt;&gt;"",COUNTIFS(Background!$G$2:$G$3,September[[#This Row],[Did This Client Receive Supported Employment Services this Month?
(Yes/No)]])=0),
"The entry in Receiving Supported Employment Services? appears to be something other than Yes or No. Please enter Yes or No",
IF(AND(September[[#This Row],[End Date of Most Recent Job]]&lt;&gt;"",September[[#This Row],[Start Date of Most Recent Job]]=""),
"There appears to be an End Date of Most Recent Job entered, but no Start Date of Most Recent Job.",
IF(AND(September[[#This Row],[Most Recent Clubhouse Attendance Date]]&lt;&gt;"",OR(September[[#This Row],[Most Recent Clubhouse Attendance Date]]&lt;DATE('Instructions &amp; Definitions'!$B$2-1,7,1),September[[#This Row],[Most Recent Clubhouse Attendance Date]]&gt;TODAY())),
"Clubhouse Attendance Date is either before the beginning of the fiscal year or after today's date.",
IF(AND(September[[#This Row],[Supported Employment Initial Assessment Completion Date]]&lt;&gt;"",OR(September[[#This Row],[Supported Employment Initial Assessment Completion Date]]&lt;DATE('Instructions &amp; Definitions'!$B$2-1,7,1),September[[#This Row],[Supported Employment Initial Assessment Completion Date]]&gt;TODAY())),
"SE Initial Assessment Completion Date is either before the beginning of the fiscal year or after today's date.",
IF(AND(September[[#This Row],[Supported Employment Initial Service Plan Creation Date]]&lt;&gt;"",OR(September[[#This Row],[Supported Employment Initial Service Plan Creation Date]]&lt;DATE('Instructions &amp; Definitions'!$B$2-1,7,1),September[[#This Row],[Supported Employment Initial Service Plan Creation Date]]&gt;TODAY())),
"SE Initial Service Plan Creation Date is either before the beginning of the fiscal year or after today's date.",
IF(AND(September[[#This Row],[Most Recent Supported Employment Service Date]]&lt;&gt;"",OR(September[[#This Row],[Most Recent Supported Employment Service Date]]&lt;DATE('Instructions &amp; Definitions'!$B$2-1,7,1),September[[#This Row],[Most Recent Supported Employment Service Date]]&gt;TODAY())),
"Supported Employment Service Date is either before the beginning of the fiscal year or after today's date.",
IF(AND(September[[#This Row],[Start Date of Most Recent Job]]&lt;&gt;"",OR(September[[#This Row],[Start Date of Most Recent Job]]&lt;DATE('Instructions &amp; Definitions'!$B$2-1,7,1),September[[#This Row],[Start Date of Most Recent Job]]&gt;TODAY())),
"Start Date of Most Recent Job is either before the beginning of the fiscal year or after today's date.",
IF(AND(September[[#This Row],[End Date of Most Recent Job]]&lt;&gt;"",OR(September[[#This Row],[End Date of Most Recent Job]]&lt;DATE('Instructions &amp; Definitions'!$B$2-1,7,1),September[[#This Row],[End Date of Most Recent Job]]&gt;TODAY())),
"End Date of Most Recent Job is either before the beginning of the fiscal year or after today's date.",
IF(AND(September[[#This Row],[Average '# Hours Worked Per Week]]&lt;&gt;"",September[[#This Row],[Average '# Hours Worked Per Week]]&lt;=0),
"Average # Hours Worked Per Week is 0 or less.",
IF(AND(September[[#This Row],[Average '# Hours Worked Per Week]]&lt;&gt;"",September[[#This Row],[Average '# Hours Worked Per Week]]&gt;168),
"Average # Hours Worked Per Week is more than 168.",
IF(AND(September[[#This Row],[ Hourly Pay]]&lt;&gt;"",September[[#This Row],[ Hourly Pay]]&lt;=0),
"Hourly Pay is 0 or less.",
IF(AND(September[[#This Row],[ Hourly Pay]]&lt;&gt;"",September[[#This Row],[ Hourly Pay]]&gt;100),
"Hourly Pay is more than 100.",
IF(AND(September[[#This Row],[Did This Client Receive Supported Employment Services this Month?
(Yes/No)]]="Yes",TRIM(September[[#This Row],[Supported Employment Discharge Date]])="",COUNTA(October[[Client''s Last Name]:[ Hourly Pay]])&gt;0,COUNTIFS(October[Client ID],September[[#This Row],[Client ID]],October[Did This Client Receive Supported Employment Services this Month?
(Yes/No)],"Yes")=0),
"This client has no discharge date, but is not listed on next month's tab as receiving supported employment.",
IF(September[[#This Row],[Supported Employment Discharge Date]]&lt;&gt;"",
IF(OR(September[[#This Row],[Supported Employment Discharge Date]]&lt;DATE('Instructions &amp; Definitions'!$B$2-1,7,1),September[[#This Row],[Supported Employment Discharge Date]]&gt;TODAY()),
"Supported Employment Discharge Date is either before the beginning of the fiscal year or after today's date.",
IF(September[[#This Row],[Supported Employment Discharge Date]]&lt;September[[#This Row],[Supported Employment Initial Assessment Completion Date]],
"SE Discharge Date is before Initial Assessment Date.",
IF(September[[#This Row],[Supported Employment Discharge Date]]&lt;September[[#This Row],[Supported Employment Initial Service Plan Creation Date]],
"SE Discharge Date is before Service Plan Creation Date.",
IF(September[[#This Row],[Supported Employment Discharge Date]]&lt;September[[#This Row],[Most Recent Supported Employment Service Date]],
"SE Discharge Date is before Most Recent SE Service Date.",
IF(September[[#This Row],[Supported Employment Discharge Date]]&lt;September[[#This Row],[Start Date of Most Recent Job]],
"SE Discharge Date is before Start Date of Most Recent Job.",
""))))),""))))))))))))))))))))))))),"")</f>
        <v/>
      </c>
      <c r="S37" t="str">
        <f>IF(AND(September[[#This Row],[Start Date of Most Recent Job]]&lt;&gt;"",September[[#This Row],[End Date of Most Recent Job]]&lt;&gt;""),DATEDIF(September[[#This Row],[Start Date of Most Recent Job]],September[[#This Row],[End Date of Most Recent Job]],"D"),"")</f>
        <v/>
      </c>
      <c r="T37">
        <f ca="1">LEN(September[[#This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9" priority="1">
      <formula>$G2&lt;&gt;"Yes"</formula>
    </cfRule>
  </conditionalFormatting>
  <dataValidations count="4">
    <dataValidation type="list" allowBlank="1" showInputMessage="1" showErrorMessage="1" sqref="F2:F37" xr:uid="{1DA6A001-2ED7-4967-B667-88802768B0F3}">
      <formula1>"Yes,No"</formula1>
    </dataValidation>
    <dataValidation type="decimal" errorStyle="warning" allowBlank="1" showInputMessage="1" showErrorMessage="1" error="Please enter a number between 0 and 168." sqref="P2:P37" xr:uid="{6537CFAF-0A88-4EFF-A2F9-024BC1C7D07B}">
      <formula1>0</formula1>
      <formula2>168</formula2>
    </dataValidation>
    <dataValidation type="list" allowBlank="1" showInputMessage="1" showErrorMessage="1" sqref="E2:E37 G2:G37" xr:uid="{4E4E4C05-A2D5-402D-8486-BBEB31181FE7}">
      <formula1>"Yes, No"</formula1>
    </dataValidation>
    <dataValidation type="decimal" errorStyle="warning" allowBlank="1" showInputMessage="1" showErrorMessage="1" error="Please enter a value greater than 0 and less than 100." sqref="Q1:Q1048576" xr:uid="{F46E0CFF-066B-451B-9813-84B24D0AA598}">
      <formula1>0.01</formula1>
      <formula2>100</formula2>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AB0DC5A1-0AB8-4154-9C30-7E051374952E}">
          <x14:formula1>
            <xm:f>DATE('Instructions &amp; Definitions'!$B$2-1,7,1)</xm:f>
          </x14:formula1>
          <x14:formula2>
            <xm:f>TODAY()</xm:f>
          </x14:formula2>
          <xm:sqref>H2:M37 D2:D37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023A0-2BBD-48AC-9541-77E80C79AE0D}">
  <sheetPr>
    <pageSetUpPr fitToPage="1"/>
  </sheetPr>
  <dimension ref="A1:T185"/>
  <sheetViews>
    <sheetView view="pageLayout" zoomScale="70" zoomScaleNormal="100" zoomScalePageLayoutView="70" workbookViewId="0">
      <selection activeCell="R7" sqref="R7"/>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 t="str">
        <f>IF(AND(October[[#This Row],[Start Date of Most Recent Job]]&lt;&gt;"",October[[#This Row],[End Date of Most Recent Job]]&lt;&gt;""),DATEDIF(October[[#This Row],[Start Date of Most Recent Job]],October[[#This Row],[End Date of Most Recent Job]],"D"),"")</f>
        <v/>
      </c>
      <c r="T2">
        <f ca="1">LEN(October[[#This Row],[Missing/Incorrect Values]])</f>
        <v>0</v>
      </c>
    </row>
    <row r="3" spans="1:20" x14ac:dyDescent="0.35">
      <c r="A3" s="12"/>
      <c r="B3" s="12"/>
      <c r="C3" s="1"/>
      <c r="D3" s="25"/>
      <c r="E3" s="1"/>
      <c r="F3" s="14"/>
      <c r="G3" s="1"/>
      <c r="H3" s="13"/>
      <c r="I3" s="13"/>
      <c r="J3" s="13"/>
      <c r="K3" s="13"/>
      <c r="L3" s="13"/>
      <c r="M3" s="13"/>
      <c r="N3" s="14"/>
      <c r="O3" s="14"/>
      <c r="P3" s="2"/>
      <c r="Q3" s="15"/>
      <c r="R3"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 t="str">
        <f>IF(AND(October[[#This Row],[Start Date of Most Recent Job]]&lt;&gt;"",October[[#This Row],[End Date of Most Recent Job]]&lt;&gt;""),DATEDIF(October[[#This Row],[Start Date of Most Recent Job]],October[[#This Row],[End Date of Most Recent Job]],"D"),"")</f>
        <v/>
      </c>
      <c r="T3">
        <f ca="1">LEN(October[[#This Row],[Missing/Incorrect Values]])</f>
        <v>0</v>
      </c>
    </row>
    <row r="4" spans="1:20" x14ac:dyDescent="0.35">
      <c r="A4" s="12"/>
      <c r="B4" s="12"/>
      <c r="C4" s="1"/>
      <c r="D4" s="25"/>
      <c r="E4" s="1"/>
      <c r="F4" s="14"/>
      <c r="G4" s="1"/>
      <c r="H4" s="13"/>
      <c r="I4" s="13"/>
      <c r="J4" s="13"/>
      <c r="K4" s="13"/>
      <c r="L4" s="13"/>
      <c r="M4" s="13"/>
      <c r="N4" s="14"/>
      <c r="O4" s="14"/>
      <c r="P4" s="2"/>
      <c r="Q4" s="15"/>
      <c r="R4"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4" t="str">
        <f>IF(AND(October[[#This Row],[Start Date of Most Recent Job]]&lt;&gt;"",October[[#This Row],[End Date of Most Recent Job]]&lt;&gt;""),DATEDIF(October[[#This Row],[Start Date of Most Recent Job]],October[[#This Row],[End Date of Most Recent Job]],"D"),"")</f>
        <v/>
      </c>
      <c r="T4">
        <f ca="1">LEN(October[[#This Row],[Missing/Incorrect Values]])</f>
        <v>0</v>
      </c>
    </row>
    <row r="5" spans="1:20" x14ac:dyDescent="0.35">
      <c r="A5" s="12"/>
      <c r="B5" s="12"/>
      <c r="C5" s="1"/>
      <c r="D5" s="25"/>
      <c r="E5" s="1"/>
      <c r="F5" s="14"/>
      <c r="G5" s="1"/>
      <c r="H5" s="13"/>
      <c r="I5" s="13"/>
      <c r="J5" s="13"/>
      <c r="K5" s="13"/>
      <c r="L5" s="13"/>
      <c r="M5" s="13"/>
      <c r="N5" s="14"/>
      <c r="O5" s="14"/>
      <c r="P5" s="2"/>
      <c r="Q5" s="15"/>
      <c r="R5"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5" t="str">
        <f>IF(AND(October[[#This Row],[Start Date of Most Recent Job]]&lt;&gt;"",October[[#This Row],[End Date of Most Recent Job]]&lt;&gt;""),DATEDIF(October[[#This Row],[Start Date of Most Recent Job]],October[[#This Row],[End Date of Most Recent Job]],"D"),"")</f>
        <v/>
      </c>
      <c r="T5">
        <f ca="1">LEN(October[[#This Row],[Missing/Incorrect Values]])</f>
        <v>0</v>
      </c>
    </row>
    <row r="6" spans="1:20" x14ac:dyDescent="0.35">
      <c r="A6" s="12"/>
      <c r="B6" s="12"/>
      <c r="C6" s="1"/>
      <c r="D6" s="25"/>
      <c r="E6" s="1"/>
      <c r="F6" s="14"/>
      <c r="G6" s="1"/>
      <c r="H6" s="13"/>
      <c r="I6" s="13"/>
      <c r="J6" s="13"/>
      <c r="K6" s="13"/>
      <c r="L6" s="13"/>
      <c r="M6" s="13"/>
      <c r="N6" s="14"/>
      <c r="O6" s="14"/>
      <c r="P6" s="2"/>
      <c r="Q6" s="15"/>
      <c r="R6"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6" t="str">
        <f>IF(AND(October[[#This Row],[Start Date of Most Recent Job]]&lt;&gt;"",October[[#This Row],[End Date of Most Recent Job]]&lt;&gt;""),DATEDIF(October[[#This Row],[Start Date of Most Recent Job]],October[[#This Row],[End Date of Most Recent Job]],"D"),"")</f>
        <v/>
      </c>
      <c r="T6">
        <f ca="1">LEN(October[[#This Row],[Missing/Incorrect Values]])</f>
        <v>0</v>
      </c>
    </row>
    <row r="7" spans="1:20" x14ac:dyDescent="0.35">
      <c r="A7" s="12"/>
      <c r="B7" s="12"/>
      <c r="C7" s="1"/>
      <c r="D7" s="25"/>
      <c r="E7" s="1"/>
      <c r="F7" s="14"/>
      <c r="G7" s="1"/>
      <c r="H7" s="13"/>
      <c r="I7" s="13"/>
      <c r="J7" s="13"/>
      <c r="K7" s="13"/>
      <c r="L7" s="13"/>
      <c r="M7" s="13"/>
      <c r="N7" s="14"/>
      <c r="O7" s="14"/>
      <c r="P7" s="2"/>
      <c r="Q7" s="15"/>
      <c r="R7"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7" t="str">
        <f>IF(AND(October[[#This Row],[Start Date of Most Recent Job]]&lt;&gt;"",October[[#This Row],[End Date of Most Recent Job]]&lt;&gt;""),DATEDIF(October[[#This Row],[Start Date of Most Recent Job]],October[[#This Row],[End Date of Most Recent Job]],"D"),"")</f>
        <v/>
      </c>
      <c r="T7">
        <f ca="1">LEN(October[[#This Row],[Missing/Incorrect Values]])</f>
        <v>0</v>
      </c>
    </row>
    <row r="8" spans="1:20" x14ac:dyDescent="0.35">
      <c r="A8" s="12"/>
      <c r="B8" s="12"/>
      <c r="C8" s="1"/>
      <c r="D8" s="25"/>
      <c r="E8" s="1"/>
      <c r="F8" s="14"/>
      <c r="G8" s="1"/>
      <c r="H8" s="13"/>
      <c r="I8" s="13"/>
      <c r="J8" s="13"/>
      <c r="K8" s="13"/>
      <c r="L8" s="13"/>
      <c r="M8" s="13"/>
      <c r="N8" s="14"/>
      <c r="O8" s="14"/>
      <c r="P8" s="2"/>
      <c r="Q8" s="15"/>
      <c r="R8"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8" t="str">
        <f>IF(AND(October[[#This Row],[Start Date of Most Recent Job]]&lt;&gt;"",October[[#This Row],[End Date of Most Recent Job]]&lt;&gt;""),DATEDIF(October[[#This Row],[Start Date of Most Recent Job]],October[[#This Row],[End Date of Most Recent Job]],"D"),"")</f>
        <v/>
      </c>
      <c r="T8">
        <f ca="1">LEN(October[[#This Row],[Missing/Incorrect Values]])</f>
        <v>0</v>
      </c>
    </row>
    <row r="9" spans="1:20" x14ac:dyDescent="0.35">
      <c r="A9" s="12"/>
      <c r="B9" s="12"/>
      <c r="C9" s="1"/>
      <c r="D9" s="25"/>
      <c r="E9" s="1"/>
      <c r="F9" s="14"/>
      <c r="G9" s="1"/>
      <c r="H9" s="13"/>
      <c r="I9" s="13"/>
      <c r="J9" s="13"/>
      <c r="K9" s="13"/>
      <c r="L9" s="13"/>
      <c r="M9" s="13"/>
      <c r="N9" s="14"/>
      <c r="O9" s="14"/>
      <c r="P9" s="2"/>
      <c r="Q9" s="15"/>
      <c r="R9"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9" t="str">
        <f>IF(AND(October[[#This Row],[Start Date of Most Recent Job]]&lt;&gt;"",October[[#This Row],[End Date of Most Recent Job]]&lt;&gt;""),DATEDIF(October[[#This Row],[Start Date of Most Recent Job]],October[[#This Row],[End Date of Most Recent Job]],"D"),"")</f>
        <v/>
      </c>
      <c r="T9">
        <f ca="1">LEN(October[[#This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0" t="str">
        <f>IF(AND(October[[#This Row],[Start Date of Most Recent Job]]&lt;&gt;"",October[[#This Row],[End Date of Most Recent Job]]&lt;&gt;""),DATEDIF(October[[#This Row],[Start Date of Most Recent Job]],October[[#This Row],[End Date of Most Recent Job]],"D"),"")</f>
        <v/>
      </c>
      <c r="T10">
        <f ca="1">LEN(October[[#This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1" t="str">
        <f>IF(AND(October[[#This Row],[Start Date of Most Recent Job]]&lt;&gt;"",October[[#This Row],[End Date of Most Recent Job]]&lt;&gt;""),DATEDIF(October[[#This Row],[Start Date of Most Recent Job]],October[[#This Row],[End Date of Most Recent Job]],"D"),"")</f>
        <v/>
      </c>
      <c r="T11">
        <f ca="1">LEN(October[[#This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2" t="str">
        <f>IF(AND(October[[#This Row],[Start Date of Most Recent Job]]&lt;&gt;"",October[[#This Row],[End Date of Most Recent Job]]&lt;&gt;""),DATEDIF(October[[#This Row],[Start Date of Most Recent Job]],October[[#This Row],[End Date of Most Recent Job]],"D"),"")</f>
        <v/>
      </c>
      <c r="T12">
        <f ca="1">LEN(October[[#This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3" t="str">
        <f>IF(AND(October[[#This Row],[Start Date of Most Recent Job]]&lt;&gt;"",October[[#This Row],[End Date of Most Recent Job]]&lt;&gt;""),DATEDIF(October[[#This Row],[Start Date of Most Recent Job]],October[[#This Row],[End Date of Most Recent Job]],"D"),"")</f>
        <v/>
      </c>
      <c r="T13">
        <f ca="1">LEN(October[[#This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4" t="str">
        <f>IF(AND(October[[#This Row],[Start Date of Most Recent Job]]&lt;&gt;"",October[[#This Row],[End Date of Most Recent Job]]&lt;&gt;""),DATEDIF(October[[#This Row],[Start Date of Most Recent Job]],October[[#This Row],[End Date of Most Recent Job]],"D"),"")</f>
        <v/>
      </c>
      <c r="T14">
        <f ca="1">LEN(October[[#This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5" t="str">
        <f>IF(AND(October[[#This Row],[Start Date of Most Recent Job]]&lt;&gt;"",October[[#This Row],[End Date of Most Recent Job]]&lt;&gt;""),DATEDIF(October[[#This Row],[Start Date of Most Recent Job]],October[[#This Row],[End Date of Most Recent Job]],"D"),"")</f>
        <v/>
      </c>
      <c r="T15">
        <f ca="1">LEN(October[[#This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6" t="str">
        <f>IF(AND(October[[#This Row],[Start Date of Most Recent Job]]&lt;&gt;"",October[[#This Row],[End Date of Most Recent Job]]&lt;&gt;""),DATEDIF(October[[#This Row],[Start Date of Most Recent Job]],October[[#This Row],[End Date of Most Recent Job]],"D"),"")</f>
        <v/>
      </c>
      <c r="T16">
        <f ca="1">LEN(October[[#This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7" t="str">
        <f>IF(AND(October[[#This Row],[Start Date of Most Recent Job]]&lt;&gt;"",October[[#This Row],[End Date of Most Recent Job]]&lt;&gt;""),DATEDIF(October[[#This Row],[Start Date of Most Recent Job]],October[[#This Row],[End Date of Most Recent Job]],"D"),"")</f>
        <v/>
      </c>
      <c r="T17">
        <f ca="1">LEN(October[[#This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8" t="str">
        <f>IF(AND(October[[#This Row],[Start Date of Most Recent Job]]&lt;&gt;"",October[[#This Row],[End Date of Most Recent Job]]&lt;&gt;""),DATEDIF(October[[#This Row],[Start Date of Most Recent Job]],October[[#This Row],[End Date of Most Recent Job]],"D"),"")</f>
        <v/>
      </c>
      <c r="T18">
        <f ca="1">LEN(October[[#This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19" t="str">
        <f>IF(AND(October[[#This Row],[Start Date of Most Recent Job]]&lt;&gt;"",October[[#This Row],[End Date of Most Recent Job]]&lt;&gt;""),DATEDIF(October[[#This Row],[Start Date of Most Recent Job]],October[[#This Row],[End Date of Most Recent Job]],"D"),"")</f>
        <v/>
      </c>
      <c r="T19">
        <f ca="1">LEN(October[[#This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0" t="str">
        <f>IF(AND(October[[#This Row],[Start Date of Most Recent Job]]&lt;&gt;"",October[[#This Row],[End Date of Most Recent Job]]&lt;&gt;""),DATEDIF(October[[#This Row],[Start Date of Most Recent Job]],October[[#This Row],[End Date of Most Recent Job]],"D"),"")</f>
        <v/>
      </c>
      <c r="T20">
        <f ca="1">LEN(October[[#This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1" t="str">
        <f>IF(AND(October[[#This Row],[Start Date of Most Recent Job]]&lt;&gt;"",October[[#This Row],[End Date of Most Recent Job]]&lt;&gt;""),DATEDIF(October[[#This Row],[Start Date of Most Recent Job]],October[[#This Row],[End Date of Most Recent Job]],"D"),"")</f>
        <v/>
      </c>
      <c r="T21">
        <f ca="1">LEN(October[[#This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2" t="str">
        <f>IF(AND(October[[#This Row],[Start Date of Most Recent Job]]&lt;&gt;"",October[[#This Row],[End Date of Most Recent Job]]&lt;&gt;""),DATEDIF(October[[#This Row],[Start Date of Most Recent Job]],October[[#This Row],[End Date of Most Recent Job]],"D"),"")</f>
        <v/>
      </c>
      <c r="T22">
        <f ca="1">LEN(October[[#This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3" t="str">
        <f>IF(AND(October[[#This Row],[Start Date of Most Recent Job]]&lt;&gt;"",October[[#This Row],[End Date of Most Recent Job]]&lt;&gt;""),DATEDIF(October[[#This Row],[Start Date of Most Recent Job]],October[[#This Row],[End Date of Most Recent Job]],"D"),"")</f>
        <v/>
      </c>
      <c r="T23">
        <f ca="1">LEN(October[[#This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4" t="str">
        <f>IF(AND(October[[#This Row],[Start Date of Most Recent Job]]&lt;&gt;"",October[[#This Row],[End Date of Most Recent Job]]&lt;&gt;""),DATEDIF(October[[#This Row],[Start Date of Most Recent Job]],October[[#This Row],[End Date of Most Recent Job]],"D"),"")</f>
        <v/>
      </c>
      <c r="T24">
        <f ca="1">LEN(October[[#This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5" t="str">
        <f>IF(AND(October[[#This Row],[Start Date of Most Recent Job]]&lt;&gt;"",October[[#This Row],[End Date of Most Recent Job]]&lt;&gt;""),DATEDIF(October[[#This Row],[Start Date of Most Recent Job]],October[[#This Row],[End Date of Most Recent Job]],"D"),"")</f>
        <v/>
      </c>
      <c r="T25">
        <f ca="1">LEN(October[[#This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6" t="str">
        <f>IF(AND(October[[#This Row],[Start Date of Most Recent Job]]&lt;&gt;"",October[[#This Row],[End Date of Most Recent Job]]&lt;&gt;""),DATEDIF(October[[#This Row],[Start Date of Most Recent Job]],October[[#This Row],[End Date of Most Recent Job]],"D"),"")</f>
        <v/>
      </c>
      <c r="T26">
        <f ca="1">LEN(October[[#This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7" t="str">
        <f>IF(AND(October[[#This Row],[Start Date of Most Recent Job]]&lt;&gt;"",October[[#This Row],[End Date of Most Recent Job]]&lt;&gt;""),DATEDIF(October[[#This Row],[Start Date of Most Recent Job]],October[[#This Row],[End Date of Most Recent Job]],"D"),"")</f>
        <v/>
      </c>
      <c r="T27">
        <f ca="1">LEN(October[[#This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8" t="str">
        <f>IF(AND(October[[#This Row],[Start Date of Most Recent Job]]&lt;&gt;"",October[[#This Row],[End Date of Most Recent Job]]&lt;&gt;""),DATEDIF(October[[#This Row],[Start Date of Most Recent Job]],October[[#This Row],[End Date of Most Recent Job]],"D"),"")</f>
        <v/>
      </c>
      <c r="T28">
        <f ca="1">LEN(October[[#This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29" t="str">
        <f>IF(AND(October[[#This Row],[Start Date of Most Recent Job]]&lt;&gt;"",October[[#This Row],[End Date of Most Recent Job]]&lt;&gt;""),DATEDIF(October[[#This Row],[Start Date of Most Recent Job]],October[[#This Row],[End Date of Most Recent Job]],"D"),"")</f>
        <v/>
      </c>
      <c r="T29">
        <f ca="1">LEN(October[[#This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0" t="str">
        <f>IF(AND(October[[#This Row],[Start Date of Most Recent Job]]&lt;&gt;"",October[[#This Row],[End Date of Most Recent Job]]&lt;&gt;""),DATEDIF(October[[#This Row],[Start Date of Most Recent Job]],October[[#This Row],[End Date of Most Recent Job]],"D"),"")</f>
        <v/>
      </c>
      <c r="T30">
        <f ca="1">LEN(October[[#This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1" t="str">
        <f>IF(AND(October[[#This Row],[Start Date of Most Recent Job]]&lt;&gt;"",October[[#This Row],[End Date of Most Recent Job]]&lt;&gt;""),DATEDIF(October[[#This Row],[Start Date of Most Recent Job]],October[[#This Row],[End Date of Most Recent Job]],"D"),"")</f>
        <v/>
      </c>
      <c r="T31">
        <f ca="1">LEN(October[[#This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2" t="str">
        <f>IF(AND(October[[#This Row],[Start Date of Most Recent Job]]&lt;&gt;"",October[[#This Row],[End Date of Most Recent Job]]&lt;&gt;""),DATEDIF(October[[#This Row],[Start Date of Most Recent Job]],October[[#This Row],[End Date of Most Recent Job]],"D"),"")</f>
        <v/>
      </c>
      <c r="T32">
        <f ca="1">LEN(October[[#This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3" t="str">
        <f>IF(AND(October[[#This Row],[Start Date of Most Recent Job]]&lt;&gt;"",October[[#This Row],[End Date of Most Recent Job]]&lt;&gt;""),DATEDIF(October[[#This Row],[Start Date of Most Recent Job]],October[[#This Row],[End Date of Most Recent Job]],"D"),"")</f>
        <v/>
      </c>
      <c r="T33">
        <f ca="1">LEN(October[[#This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4" t="str">
        <f>IF(AND(October[[#This Row],[Start Date of Most Recent Job]]&lt;&gt;"",October[[#This Row],[End Date of Most Recent Job]]&lt;&gt;""),DATEDIF(October[[#This Row],[Start Date of Most Recent Job]],October[[#This Row],[End Date of Most Recent Job]],"D"),"")</f>
        <v/>
      </c>
      <c r="T34">
        <f ca="1">LEN(October[[#This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5" t="str">
        <f>IF(AND(October[[#This Row],[Start Date of Most Recent Job]]&lt;&gt;"",October[[#This Row],[End Date of Most Recent Job]]&lt;&gt;""),DATEDIF(October[[#This Row],[Start Date of Most Recent Job]],October[[#This Row],[End Date of Most Recent Job]],"D"),"")</f>
        <v/>
      </c>
      <c r="T35">
        <f ca="1">LEN(October[[#This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6" t="str">
        <f>IF(AND(October[[#This Row],[Start Date of Most Recent Job]]&lt;&gt;"",October[[#This Row],[End Date of Most Recent Job]]&lt;&gt;""),DATEDIF(October[[#This Row],[Start Date of Most Recent Job]],October[[#This Row],[End Date of Most Recent Job]],"D"),"")</f>
        <v/>
      </c>
      <c r="T36">
        <f ca="1">LEN(October[[#This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IF(COUNTA(October[[#This Row],[Client''s Last Name]:[ Hourly Pay]])&gt;0,
IF(October[[#This Row],[Client''s Last Name]]="",
"There appears to be data entered in this row, but no client last name. Please fill in the client's last name.",
IF(October[[#This Row],[Client''s First Name]]="",
"There appears to be data entered in this row, but no client first name. Please fill in the client's first name.",
IF(October[[#This Row],[Client ID]]="",
"There appears to be data entered in this row, but no Client ID. Please fill in the client ID.",
IF(October[[#This Row],[Most Recent Clubhouse Attendance Date]]="",
"There appears to be data entered in this row, but no Clubhouse Attendance Date. Please fill in the Clubhouse Attendance Date.",
IF(October[[#This Row],[Did this Client Receive Pre-Employment Supports this Month?
(Yes/No)]]="",
"There appears to be data entered in this row, but no Pre-Employment Support Services entry. Please fill in Pre-Employment Support Services.",
IF(October[[#This Row],[Is This Client Receiving Benefits?
(Yes/No)]]="",
"There appears to be data entered in this row, but no Client Benefits entry. Please fill in Client Benefits.",
IF(October[[#This Row],[Did This Client Receive Supported Employment Services this Month?
(Yes/No)]]="",
"There appears to be data entered in this row, but no Supported Employment Services entry. Please fill in Supported Employment Services.",
IF(AND(COUNTA(October[[#This Row],[Supported Employment Initial Assessment Completion Date]:[ Hourly Pay]])&gt;0,October[[#This Row],[Did This Client Receive Supported Employment Services this Month?
(Yes/No)]]="No"),
"Client is listed as not receiving supported employment, but supported employment-specific fields are filled in.",
IF(AND(COUNTA(October[[#This Row],[Start Date of Most Recent Job]],October[[#This Row],[Employer Name ]:[ Hourly Pay]])&lt;5,October[[#This Row],[Did This Client Receive Supported Employment Services this Month?
(Yes/No)]]="Yes"),
"Client is listed as receiving supported employment, but some job information is blank.",
IF(AND(October[[#This Row],[Did this Client Receive Pre-Employment Supports this Month?
(Yes/No)]]&lt;&gt;"",COUNTIFS(Background!$G$2:$G$3,October[[#This Row],[Did this Client Receive Pre-Employment Supports this Month?
(Yes/No)]])=0),
"The entry in Receiving Pre-Employment Supports? appears to be something other than Yes or No. Please enter Yes or No",
IF(AND(October[[#This Row],[Did this Client Receive Pre-Employment Supports this Month?
(Yes/No)]]&lt;&gt;"",COUNTIFS(Background!$G$2:$G$3,October[[#This Row],[Did this Client Receive Pre-Employment Supports this Month?
(Yes/No)]])=0),
"The entry in Receiving Benefits? appears to be something other than Yes or No. Please enter Yes or No",
IF(AND(October[[#This Row],[Did This Client Receive Supported Employment Services this Month?
(Yes/No)]]&lt;&gt;"",COUNTIFS(Background!$G$2:$G$3,October[[#This Row],[Did This Client Receive Supported Employment Services this Month?
(Yes/No)]])=0),
"The entry in Receiving Supported Employment Services? appears to be something other than Yes or No. Please enter Yes or No",
IF(AND(October[[#This Row],[End Date of Most Recent Job]]&lt;&gt;"",October[[#This Row],[Start Date of Most Recent Job]]=""),
"There appears to be an End Date of Most Recent Job entered, but no Start Date of Most Recent Job.",
IF(AND(October[[#This Row],[Most Recent Clubhouse Attendance Date]]&lt;&gt;"",OR(October[[#This Row],[Most Recent Clubhouse Attendance Date]]&lt;DATE('Instructions &amp; Definitions'!$B$2-1,7,1),October[[#This Row],[Most Recent Clubhouse Attendance Date]]&gt;TODAY())),
"Clubhouse Attendance Date is either before the beginning of the fiscal year or after today's date.",
IF(AND(October[[#This Row],[Supported Employment Initial Assessment Completion Date]]&lt;&gt;"",OR(October[[#This Row],[Supported Employment Initial Assessment Completion Date]]&lt;DATE('Instructions &amp; Definitions'!$B$2-1,7,1),October[[#This Row],[Supported Employment Initial Assessment Completion Date]]&gt;TODAY())),
"SE Initial Assessment Completion Date is either before the beginning of the fiscal year or after today's date.",
IF(AND(October[[#This Row],[Supported Employment Initial Service Plan Creation Date]]&lt;&gt;"",OR(October[[#This Row],[Supported Employment Initial Service Plan Creation Date]]&lt;DATE('Instructions &amp; Definitions'!$B$2-1,7,1),October[[#This Row],[Supported Employment Initial Service Plan Creation Date]]&gt;TODAY())),
"SE Initial Service Plan Creation Date is either before the beginning of the fiscal year or after today's date.",
IF(AND(October[[#This Row],[Most Recent Supported Employment Service Date]]&lt;&gt;"",OR(October[[#This Row],[Most Recent Supported Employment Service Date]]&lt;DATE('Instructions &amp; Definitions'!$B$2-1,7,1),October[[#This Row],[Most Recent Supported Employment Service Date]]&gt;TODAY())),
"Supported Employment Service Date is either before the beginning of the fiscal year or after today's date.",
IF(AND(October[[#This Row],[Start Date of Most Recent Job]]&lt;&gt;"",OR(October[[#This Row],[Start Date of Most Recent Job]]&lt;DATE('Instructions &amp; Definitions'!$B$2-1,7,1),October[[#This Row],[Start Date of Most Recent Job]]&gt;TODAY())),
"Start Date of Most Recent Job is either before the beginning of the fiscal year or after today's date.",
IF(AND(October[[#This Row],[End Date of Most Recent Job]]&lt;&gt;"",OR(October[[#This Row],[End Date of Most Recent Job]]&lt;DATE('Instructions &amp; Definitions'!$B$2-1,7,1),October[[#This Row],[End Date of Most Recent Job]]&gt;TODAY())),
"End Date of Most Recent Job is either before the beginning of the fiscal year or after today's date.",
IF(AND(October[[#This Row],[Average '# Hours Worked Per Week]]&lt;&gt;"",October[[#This Row],[Average '# Hours Worked Per Week]]&lt;=0),
"Average # Hours Worked Per Week is 0 or less.",
IF(AND(October[[#This Row],[Average '# Hours Worked Per Week]]&lt;&gt;"",October[[#This Row],[Average '# Hours Worked Per Week]]&gt;168),
"Average # Hours Worked Per Week is more than 168.",
IF(AND(October[[#This Row],[ Hourly Pay]]&lt;&gt;"",October[[#This Row],[ Hourly Pay]]&lt;=0),
"Hourly Pay is 0 or less.",
IF(AND(October[[#This Row],[ Hourly Pay]]&lt;&gt;"",October[[#This Row],[ Hourly Pay]]&gt;100),
"Hourly Pay is more than 100.",
IF(AND(October[[#This Row],[Did This Client Receive Supported Employment Services this Month?
(Yes/No)]]="Yes",TRIM(October[[#This Row],[Supported Employment Discharge Date]])="",COUNTA(November[[Client''s Last Name]:[ Hourly Pay]])&gt;0,COUNTIFS(November[Client ID],October[[#This Row],[Client ID]],November[Did This Client Receive Supported Employment Services this Month?
(Yes/No)],"Yes")=0),
"This client has no discharge date, but is not listed on next month's tab as receiving supported employment.",
IF(October[[#This Row],[Supported Employment Discharge Date]]&lt;&gt;"",
IF(OR(October[[#This Row],[Supported Employment Discharge Date]]&lt;DATE('Instructions &amp; Definitions'!$B$2-1,7,1),October[[#This Row],[Supported Employment Discharge Date]]&gt;TODAY()),
"Supported Employment Discharge Date is either before the beginning of the fiscal year or after today's date.",
IF(October[[#This Row],[Supported Employment Discharge Date]]&lt;October[[#This Row],[Supported Employment Initial Assessment Completion Date]],
"SE Discharge Date is before Initial Assessment Date.",
IF(October[[#This Row],[Supported Employment Discharge Date]]&lt;October[[#This Row],[Supported Employment Initial Service Plan Creation Date]],
"SE Discharge Date is before Service Plan Creation Date.",
IF(October[[#This Row],[Supported Employment Discharge Date]]&lt;October[[#This Row],[Most Recent Supported Employment Service Date]],
"SE Discharge Date is before Most Recent SE Service Date.",
IF(October[[#This Row],[Supported Employment Discharge Date]]&lt;October[[#This Row],[Start Date of Most Recent Job]],
"SE Discharge Date is before Start Date of Most Recent Job.",
""))))),""))))))))))))))))))))))))),"")</f>
        <v/>
      </c>
      <c r="S37" t="str">
        <f>IF(AND(October[[#This Row],[Start Date of Most Recent Job]]&lt;&gt;"",October[[#This Row],[End Date of Most Recent Job]]&lt;&gt;""),DATEDIF(October[[#This Row],[Start Date of Most Recent Job]],October[[#This Row],[End Date of Most Recent Job]],"D"),"")</f>
        <v/>
      </c>
      <c r="T37">
        <f ca="1">LEN(October[[#This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8" priority="1">
      <formula>$G2&lt;&gt;"Yes"</formula>
    </cfRule>
  </conditionalFormatting>
  <dataValidations count="4">
    <dataValidation type="decimal" errorStyle="warning" allowBlank="1" showInputMessage="1" showErrorMessage="1" error="Please enter a value greater than 0 and less than 100." sqref="Q1:Q1048576" xr:uid="{B78CE592-357C-4F59-9139-BF149CF29E86}">
      <formula1>0.01</formula1>
      <formula2>100</formula2>
    </dataValidation>
    <dataValidation type="list" allowBlank="1" showInputMessage="1" showErrorMessage="1" sqref="E2:E37 G2:G37" xr:uid="{4B9665B8-A55D-448E-94BB-327FF5EA1503}">
      <formula1>"Yes, No"</formula1>
    </dataValidation>
    <dataValidation type="decimal" errorStyle="warning" allowBlank="1" showInputMessage="1" showErrorMessage="1" error="Please enter a number between 0 and 168." sqref="P2:P37" xr:uid="{014FC48B-B7CE-4CA2-BE9B-DE6DE6057EC7}">
      <formula1>0</formula1>
      <formula2>168</formula2>
    </dataValidation>
    <dataValidation type="list" allowBlank="1" showInputMessage="1" showErrorMessage="1" sqref="F2:F37" xr:uid="{5D00F5C4-B055-4FD9-9B3C-205283B1318F}">
      <formula1>"Yes,No"</formula1>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6C0AD56E-EEE9-407C-88C6-10F06CCAD36F}">
          <x14:formula1>
            <xm:f>DATE('Instructions &amp; Definitions'!$B$2-1,7,1)</xm:f>
          </x14:formula1>
          <x14:formula2>
            <xm:f>TODAY()</xm:f>
          </x14:formula2>
          <xm:sqref>H2:M37 D2:D37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6796-4C38-43DA-93FD-D9916109E01C}">
  <sheetPr>
    <pageSetUpPr fitToPage="1"/>
  </sheetPr>
  <dimension ref="A1:T185"/>
  <sheetViews>
    <sheetView view="pageLayout" zoomScale="70" zoomScaleNormal="100" zoomScalePageLayoutView="70" workbookViewId="0">
      <selection activeCell="R5" sqref="R5"/>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 t="str">
        <f>IF(AND(November[[#This Row],[Start Date of Most Recent Job]]&lt;&gt;"",November[[#This Row],[End Date of Most Recent Job]]&lt;&gt;""),DATEDIF(November[[#This Row],[Start Date of Most Recent Job]],November[[#This Row],[End Date of Most Recent Job]],"D"),"")</f>
        <v/>
      </c>
      <c r="T2">
        <f ca="1">LEN(November[[#This Row],[Missing/Incorrect Values]])</f>
        <v>0</v>
      </c>
    </row>
    <row r="3" spans="1:20" x14ac:dyDescent="0.35">
      <c r="A3" s="12"/>
      <c r="B3" s="12"/>
      <c r="C3" s="1"/>
      <c r="D3" s="25"/>
      <c r="E3" s="1"/>
      <c r="F3" s="14"/>
      <c r="G3" s="1"/>
      <c r="H3" s="13"/>
      <c r="I3" s="13"/>
      <c r="J3" s="13"/>
      <c r="K3" s="13"/>
      <c r="L3" s="13"/>
      <c r="M3" s="13"/>
      <c r="N3" s="14"/>
      <c r="O3" s="14"/>
      <c r="P3" s="2"/>
      <c r="Q3" s="15"/>
      <c r="R3"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 t="str">
        <f>IF(AND(November[[#This Row],[Start Date of Most Recent Job]]&lt;&gt;"",November[[#This Row],[End Date of Most Recent Job]]&lt;&gt;""),DATEDIF(November[[#This Row],[Start Date of Most Recent Job]],November[[#This Row],[End Date of Most Recent Job]],"D"),"")</f>
        <v/>
      </c>
      <c r="T3">
        <f ca="1">LEN(November[[#This Row],[Missing/Incorrect Values]])</f>
        <v>0</v>
      </c>
    </row>
    <row r="4" spans="1:20" x14ac:dyDescent="0.35">
      <c r="A4" s="12"/>
      <c r="B4" s="12"/>
      <c r="C4" s="1"/>
      <c r="D4" s="25"/>
      <c r="E4" s="1"/>
      <c r="F4" s="14"/>
      <c r="G4" s="1"/>
      <c r="H4" s="13"/>
      <c r="I4" s="13"/>
      <c r="J4" s="13"/>
      <c r="K4" s="13"/>
      <c r="L4" s="13"/>
      <c r="M4" s="13"/>
      <c r="N4" s="14"/>
      <c r="O4" s="14"/>
      <c r="P4" s="2"/>
      <c r="Q4" s="15"/>
      <c r="R4"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4" t="str">
        <f>IF(AND(November[[#This Row],[Start Date of Most Recent Job]]&lt;&gt;"",November[[#This Row],[End Date of Most Recent Job]]&lt;&gt;""),DATEDIF(November[[#This Row],[Start Date of Most Recent Job]],November[[#This Row],[End Date of Most Recent Job]],"D"),"")</f>
        <v/>
      </c>
      <c r="T4">
        <f ca="1">LEN(November[[#This Row],[Missing/Incorrect Values]])</f>
        <v>0</v>
      </c>
    </row>
    <row r="5" spans="1:20" x14ac:dyDescent="0.35">
      <c r="A5" s="12"/>
      <c r="B5" s="12"/>
      <c r="C5" s="1"/>
      <c r="D5" s="25"/>
      <c r="E5" s="1"/>
      <c r="F5" s="14"/>
      <c r="G5" s="1"/>
      <c r="H5" s="13"/>
      <c r="I5" s="13"/>
      <c r="J5" s="13"/>
      <c r="K5" s="13"/>
      <c r="L5" s="13"/>
      <c r="M5" s="13"/>
      <c r="N5" s="14"/>
      <c r="O5" s="14"/>
      <c r="P5" s="2"/>
      <c r="Q5" s="15"/>
      <c r="R5"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5" t="str">
        <f>IF(AND(November[[#This Row],[Start Date of Most Recent Job]]&lt;&gt;"",November[[#This Row],[End Date of Most Recent Job]]&lt;&gt;""),DATEDIF(November[[#This Row],[Start Date of Most Recent Job]],November[[#This Row],[End Date of Most Recent Job]],"D"),"")</f>
        <v/>
      </c>
      <c r="T5">
        <f ca="1">LEN(November[[#This Row],[Missing/Incorrect Values]])</f>
        <v>0</v>
      </c>
    </row>
    <row r="6" spans="1:20" x14ac:dyDescent="0.35">
      <c r="A6" s="12"/>
      <c r="B6" s="12"/>
      <c r="C6" s="1"/>
      <c r="D6" s="25"/>
      <c r="E6" s="1"/>
      <c r="F6" s="14"/>
      <c r="G6" s="1"/>
      <c r="H6" s="13"/>
      <c r="I6" s="13"/>
      <c r="J6" s="13"/>
      <c r="K6" s="13"/>
      <c r="L6" s="13"/>
      <c r="M6" s="13"/>
      <c r="N6" s="14"/>
      <c r="O6" s="14"/>
      <c r="P6" s="2"/>
      <c r="Q6" s="15"/>
      <c r="R6"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6" t="str">
        <f>IF(AND(November[[#This Row],[Start Date of Most Recent Job]]&lt;&gt;"",November[[#This Row],[End Date of Most Recent Job]]&lt;&gt;""),DATEDIF(November[[#This Row],[Start Date of Most Recent Job]],November[[#This Row],[End Date of Most Recent Job]],"D"),"")</f>
        <v/>
      </c>
      <c r="T6">
        <f ca="1">LEN(November[[#This Row],[Missing/Incorrect Values]])</f>
        <v>0</v>
      </c>
    </row>
    <row r="7" spans="1:20" x14ac:dyDescent="0.35">
      <c r="A7" s="12"/>
      <c r="B7" s="12"/>
      <c r="C7" s="1"/>
      <c r="D7" s="25"/>
      <c r="E7" s="1"/>
      <c r="F7" s="14"/>
      <c r="G7" s="1"/>
      <c r="H7" s="13"/>
      <c r="I7" s="13"/>
      <c r="J7" s="13"/>
      <c r="K7" s="13"/>
      <c r="L7" s="13"/>
      <c r="M7" s="13"/>
      <c r="N7" s="14"/>
      <c r="O7" s="14"/>
      <c r="P7" s="2"/>
      <c r="Q7" s="15"/>
      <c r="R7"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7" t="str">
        <f>IF(AND(November[[#This Row],[Start Date of Most Recent Job]]&lt;&gt;"",November[[#This Row],[End Date of Most Recent Job]]&lt;&gt;""),DATEDIF(November[[#This Row],[Start Date of Most Recent Job]],November[[#This Row],[End Date of Most Recent Job]],"D"),"")</f>
        <v/>
      </c>
      <c r="T7">
        <f ca="1">LEN(November[[#This Row],[Missing/Incorrect Values]])</f>
        <v>0</v>
      </c>
    </row>
    <row r="8" spans="1:20" x14ac:dyDescent="0.35">
      <c r="A8" s="12"/>
      <c r="B8" s="12"/>
      <c r="C8" s="1"/>
      <c r="D8" s="25"/>
      <c r="E8" s="1"/>
      <c r="F8" s="14"/>
      <c r="G8" s="1"/>
      <c r="H8" s="13"/>
      <c r="I8" s="13"/>
      <c r="J8" s="13"/>
      <c r="K8" s="13"/>
      <c r="L8" s="13"/>
      <c r="M8" s="13"/>
      <c r="N8" s="14"/>
      <c r="O8" s="14"/>
      <c r="P8" s="2"/>
      <c r="Q8" s="15"/>
      <c r="R8"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8" t="str">
        <f>IF(AND(November[[#This Row],[Start Date of Most Recent Job]]&lt;&gt;"",November[[#This Row],[End Date of Most Recent Job]]&lt;&gt;""),DATEDIF(November[[#This Row],[Start Date of Most Recent Job]],November[[#This Row],[End Date of Most Recent Job]],"D"),"")</f>
        <v/>
      </c>
      <c r="T8">
        <f ca="1">LEN(November[[#This Row],[Missing/Incorrect Values]])</f>
        <v>0</v>
      </c>
    </row>
    <row r="9" spans="1:20" x14ac:dyDescent="0.35">
      <c r="A9" s="12"/>
      <c r="B9" s="12"/>
      <c r="C9" s="1"/>
      <c r="D9" s="25"/>
      <c r="E9" s="1"/>
      <c r="F9" s="14"/>
      <c r="G9" s="1"/>
      <c r="H9" s="13"/>
      <c r="I9" s="13"/>
      <c r="J9" s="13"/>
      <c r="K9" s="13"/>
      <c r="L9" s="13"/>
      <c r="M9" s="13"/>
      <c r="N9" s="14"/>
      <c r="O9" s="14"/>
      <c r="P9" s="2"/>
      <c r="Q9" s="15"/>
      <c r="R9"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9" t="str">
        <f>IF(AND(November[[#This Row],[Start Date of Most Recent Job]]&lt;&gt;"",November[[#This Row],[End Date of Most Recent Job]]&lt;&gt;""),DATEDIF(November[[#This Row],[Start Date of Most Recent Job]],November[[#This Row],[End Date of Most Recent Job]],"D"),"")</f>
        <v/>
      </c>
      <c r="T9">
        <f ca="1">LEN(November[[#This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0" t="str">
        <f>IF(AND(November[[#This Row],[Start Date of Most Recent Job]]&lt;&gt;"",November[[#This Row],[End Date of Most Recent Job]]&lt;&gt;""),DATEDIF(November[[#This Row],[Start Date of Most Recent Job]],November[[#This Row],[End Date of Most Recent Job]],"D"),"")</f>
        <v/>
      </c>
      <c r="T10">
        <f ca="1">LEN(November[[#This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1" t="str">
        <f>IF(AND(November[[#This Row],[Start Date of Most Recent Job]]&lt;&gt;"",November[[#This Row],[End Date of Most Recent Job]]&lt;&gt;""),DATEDIF(November[[#This Row],[Start Date of Most Recent Job]],November[[#This Row],[End Date of Most Recent Job]],"D"),"")</f>
        <v/>
      </c>
      <c r="T11">
        <f ca="1">LEN(November[[#This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2" t="str">
        <f>IF(AND(November[[#This Row],[Start Date of Most Recent Job]]&lt;&gt;"",November[[#This Row],[End Date of Most Recent Job]]&lt;&gt;""),DATEDIF(November[[#This Row],[Start Date of Most Recent Job]],November[[#This Row],[End Date of Most Recent Job]],"D"),"")</f>
        <v/>
      </c>
      <c r="T12">
        <f ca="1">LEN(November[[#This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3" t="str">
        <f>IF(AND(November[[#This Row],[Start Date of Most Recent Job]]&lt;&gt;"",November[[#This Row],[End Date of Most Recent Job]]&lt;&gt;""),DATEDIF(November[[#This Row],[Start Date of Most Recent Job]],November[[#This Row],[End Date of Most Recent Job]],"D"),"")</f>
        <v/>
      </c>
      <c r="T13">
        <f ca="1">LEN(November[[#This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4" t="str">
        <f>IF(AND(November[[#This Row],[Start Date of Most Recent Job]]&lt;&gt;"",November[[#This Row],[End Date of Most Recent Job]]&lt;&gt;""),DATEDIF(November[[#This Row],[Start Date of Most Recent Job]],November[[#This Row],[End Date of Most Recent Job]],"D"),"")</f>
        <v/>
      </c>
      <c r="T14">
        <f ca="1">LEN(November[[#This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5" t="str">
        <f>IF(AND(November[[#This Row],[Start Date of Most Recent Job]]&lt;&gt;"",November[[#This Row],[End Date of Most Recent Job]]&lt;&gt;""),DATEDIF(November[[#This Row],[Start Date of Most Recent Job]],November[[#This Row],[End Date of Most Recent Job]],"D"),"")</f>
        <v/>
      </c>
      <c r="T15">
        <f ca="1">LEN(November[[#This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6" t="str">
        <f>IF(AND(November[[#This Row],[Start Date of Most Recent Job]]&lt;&gt;"",November[[#This Row],[End Date of Most Recent Job]]&lt;&gt;""),DATEDIF(November[[#This Row],[Start Date of Most Recent Job]],November[[#This Row],[End Date of Most Recent Job]],"D"),"")</f>
        <v/>
      </c>
      <c r="T16">
        <f ca="1">LEN(November[[#This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7" t="str">
        <f>IF(AND(November[[#This Row],[Start Date of Most Recent Job]]&lt;&gt;"",November[[#This Row],[End Date of Most Recent Job]]&lt;&gt;""),DATEDIF(November[[#This Row],[Start Date of Most Recent Job]],November[[#This Row],[End Date of Most Recent Job]],"D"),"")</f>
        <v/>
      </c>
      <c r="T17">
        <f ca="1">LEN(November[[#This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8" t="str">
        <f>IF(AND(November[[#This Row],[Start Date of Most Recent Job]]&lt;&gt;"",November[[#This Row],[End Date of Most Recent Job]]&lt;&gt;""),DATEDIF(November[[#This Row],[Start Date of Most Recent Job]],November[[#This Row],[End Date of Most Recent Job]],"D"),"")</f>
        <v/>
      </c>
      <c r="T18">
        <f ca="1">LEN(November[[#This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19" t="str">
        <f>IF(AND(November[[#This Row],[Start Date of Most Recent Job]]&lt;&gt;"",November[[#This Row],[End Date of Most Recent Job]]&lt;&gt;""),DATEDIF(November[[#This Row],[Start Date of Most Recent Job]],November[[#This Row],[End Date of Most Recent Job]],"D"),"")</f>
        <v/>
      </c>
      <c r="T19">
        <f ca="1">LEN(November[[#This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0" t="str">
        <f>IF(AND(November[[#This Row],[Start Date of Most Recent Job]]&lt;&gt;"",November[[#This Row],[End Date of Most Recent Job]]&lt;&gt;""),DATEDIF(November[[#This Row],[Start Date of Most Recent Job]],November[[#This Row],[End Date of Most Recent Job]],"D"),"")</f>
        <v/>
      </c>
      <c r="T20">
        <f ca="1">LEN(November[[#This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1" t="str">
        <f>IF(AND(November[[#This Row],[Start Date of Most Recent Job]]&lt;&gt;"",November[[#This Row],[End Date of Most Recent Job]]&lt;&gt;""),DATEDIF(November[[#This Row],[Start Date of Most Recent Job]],November[[#This Row],[End Date of Most Recent Job]],"D"),"")</f>
        <v/>
      </c>
      <c r="T21">
        <f ca="1">LEN(November[[#This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2" t="str">
        <f>IF(AND(November[[#This Row],[Start Date of Most Recent Job]]&lt;&gt;"",November[[#This Row],[End Date of Most Recent Job]]&lt;&gt;""),DATEDIF(November[[#This Row],[Start Date of Most Recent Job]],November[[#This Row],[End Date of Most Recent Job]],"D"),"")</f>
        <v/>
      </c>
      <c r="T22">
        <f ca="1">LEN(November[[#This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3" t="str">
        <f>IF(AND(November[[#This Row],[Start Date of Most Recent Job]]&lt;&gt;"",November[[#This Row],[End Date of Most Recent Job]]&lt;&gt;""),DATEDIF(November[[#This Row],[Start Date of Most Recent Job]],November[[#This Row],[End Date of Most Recent Job]],"D"),"")</f>
        <v/>
      </c>
      <c r="T23">
        <f ca="1">LEN(November[[#This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4" t="str">
        <f>IF(AND(November[[#This Row],[Start Date of Most Recent Job]]&lt;&gt;"",November[[#This Row],[End Date of Most Recent Job]]&lt;&gt;""),DATEDIF(November[[#This Row],[Start Date of Most Recent Job]],November[[#This Row],[End Date of Most Recent Job]],"D"),"")</f>
        <v/>
      </c>
      <c r="T24">
        <f ca="1">LEN(November[[#This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5" t="str">
        <f>IF(AND(November[[#This Row],[Start Date of Most Recent Job]]&lt;&gt;"",November[[#This Row],[End Date of Most Recent Job]]&lt;&gt;""),DATEDIF(November[[#This Row],[Start Date of Most Recent Job]],November[[#This Row],[End Date of Most Recent Job]],"D"),"")</f>
        <v/>
      </c>
      <c r="T25">
        <f ca="1">LEN(November[[#This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6" t="str">
        <f>IF(AND(November[[#This Row],[Start Date of Most Recent Job]]&lt;&gt;"",November[[#This Row],[End Date of Most Recent Job]]&lt;&gt;""),DATEDIF(November[[#This Row],[Start Date of Most Recent Job]],November[[#This Row],[End Date of Most Recent Job]],"D"),"")</f>
        <v/>
      </c>
      <c r="T26">
        <f ca="1">LEN(November[[#This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7" t="str">
        <f>IF(AND(November[[#This Row],[Start Date of Most Recent Job]]&lt;&gt;"",November[[#This Row],[End Date of Most Recent Job]]&lt;&gt;""),DATEDIF(November[[#This Row],[Start Date of Most Recent Job]],November[[#This Row],[End Date of Most Recent Job]],"D"),"")</f>
        <v/>
      </c>
      <c r="T27">
        <f ca="1">LEN(November[[#This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8" t="str">
        <f>IF(AND(November[[#This Row],[Start Date of Most Recent Job]]&lt;&gt;"",November[[#This Row],[End Date of Most Recent Job]]&lt;&gt;""),DATEDIF(November[[#This Row],[Start Date of Most Recent Job]],November[[#This Row],[End Date of Most Recent Job]],"D"),"")</f>
        <v/>
      </c>
      <c r="T28">
        <f ca="1">LEN(November[[#This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29" t="str">
        <f>IF(AND(November[[#This Row],[Start Date of Most Recent Job]]&lt;&gt;"",November[[#This Row],[End Date of Most Recent Job]]&lt;&gt;""),DATEDIF(November[[#This Row],[Start Date of Most Recent Job]],November[[#This Row],[End Date of Most Recent Job]],"D"),"")</f>
        <v/>
      </c>
      <c r="T29">
        <f ca="1">LEN(November[[#This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0" t="str">
        <f>IF(AND(November[[#This Row],[Start Date of Most Recent Job]]&lt;&gt;"",November[[#This Row],[End Date of Most Recent Job]]&lt;&gt;""),DATEDIF(November[[#This Row],[Start Date of Most Recent Job]],November[[#This Row],[End Date of Most Recent Job]],"D"),"")</f>
        <v/>
      </c>
      <c r="T30">
        <f ca="1">LEN(November[[#This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1" t="str">
        <f>IF(AND(November[[#This Row],[Start Date of Most Recent Job]]&lt;&gt;"",November[[#This Row],[End Date of Most Recent Job]]&lt;&gt;""),DATEDIF(November[[#This Row],[Start Date of Most Recent Job]],November[[#This Row],[End Date of Most Recent Job]],"D"),"")</f>
        <v/>
      </c>
      <c r="T31">
        <f ca="1">LEN(November[[#This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2" t="str">
        <f>IF(AND(November[[#This Row],[Start Date of Most Recent Job]]&lt;&gt;"",November[[#This Row],[End Date of Most Recent Job]]&lt;&gt;""),DATEDIF(November[[#This Row],[Start Date of Most Recent Job]],November[[#This Row],[End Date of Most Recent Job]],"D"),"")</f>
        <v/>
      </c>
      <c r="T32">
        <f ca="1">LEN(November[[#This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3" t="str">
        <f>IF(AND(November[[#This Row],[Start Date of Most Recent Job]]&lt;&gt;"",November[[#This Row],[End Date of Most Recent Job]]&lt;&gt;""),DATEDIF(November[[#This Row],[Start Date of Most Recent Job]],November[[#This Row],[End Date of Most Recent Job]],"D"),"")</f>
        <v/>
      </c>
      <c r="T33">
        <f ca="1">LEN(November[[#This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4" t="str">
        <f>IF(AND(November[[#This Row],[Start Date of Most Recent Job]]&lt;&gt;"",November[[#This Row],[End Date of Most Recent Job]]&lt;&gt;""),DATEDIF(November[[#This Row],[Start Date of Most Recent Job]],November[[#This Row],[End Date of Most Recent Job]],"D"),"")</f>
        <v/>
      </c>
      <c r="T34">
        <f ca="1">LEN(November[[#This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5" t="str">
        <f>IF(AND(November[[#This Row],[Start Date of Most Recent Job]]&lt;&gt;"",November[[#This Row],[End Date of Most Recent Job]]&lt;&gt;""),DATEDIF(November[[#This Row],[Start Date of Most Recent Job]],November[[#This Row],[End Date of Most Recent Job]],"D"),"")</f>
        <v/>
      </c>
      <c r="T35">
        <f ca="1">LEN(November[[#This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6" t="str">
        <f>IF(AND(November[[#This Row],[Start Date of Most Recent Job]]&lt;&gt;"",November[[#This Row],[End Date of Most Recent Job]]&lt;&gt;""),DATEDIF(November[[#This Row],[Start Date of Most Recent Job]],November[[#This Row],[End Date of Most Recent Job]],"D"),"")</f>
        <v/>
      </c>
      <c r="T36">
        <f ca="1">LEN(November[[#This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7" t="str">
        <f>IF(AND(November[[#This Row],[Start Date of Most Recent Job]]&lt;&gt;"",November[[#This Row],[End Date of Most Recent Job]]&lt;&gt;""),DATEDIF(November[[#This Row],[Start Date of Most Recent Job]],November[[#This Row],[End Date of Most Recent Job]],"D"),"")</f>
        <v/>
      </c>
      <c r="T37">
        <f ca="1">LEN(November[[#This Row],[Missing/Incorrect Values]])</f>
        <v>0</v>
      </c>
    </row>
    <row r="38" spans="1:20" x14ac:dyDescent="0.35">
      <c r="A38" s="1"/>
      <c r="B38" s="25"/>
      <c r="C38" s="26"/>
      <c r="D38" s="25"/>
      <c r="E38" s="1"/>
      <c r="F38" s="26"/>
      <c r="G38" s="1"/>
      <c r="H38" s="13"/>
      <c r="I38" s="13"/>
      <c r="J38" s="13"/>
      <c r="K38" s="13"/>
      <c r="L38" s="13"/>
      <c r="M38" s="13"/>
      <c r="N38" s="18"/>
      <c r="O38" s="19"/>
      <c r="P38" s="18"/>
      <c r="Q38" s="19"/>
      <c r="R38" s="28" t="str">
        <f ca="1">IF(COUNTA(November[[#This Row],[Client''s Last Name]:[ Hourly Pay]])&gt;0,
IF(November[[#This Row],[Client''s Last Name]]="",
"There appears to be data entered in this row, but no client last name. Please fill in the client's last name.",
IF(November[[#This Row],[Client''s First Name]]="",
"There appears to be data entered in this row, but no client first name. Please fill in the client's first name.",
IF(November[[#This Row],[Client ID]]="",
"There appears to be data entered in this row, but no Client ID. Please fill in the client ID.",
IF(November[[#This Row],[Most Recent Clubhouse Attendance Date]]="",
"There appears to be data entered in this row, but no Clubhouse Attendance Date. Please fill in the Clubhouse Attendance Date.",
IF(November[[#This Row],[Did this Client Receive Pre-Employment Supports this Month?
(Yes/No)]]="",
"There appears to be data entered in this row, but no Pre-Employment Support Services entry. Please fill in Pre-Employment Support Services.",
IF(November[[#This Row],[Is This Client Receiving Benefits?
(Yes/No)]]="",
"There appears to be data entered in this row, but no Client Benefits entry. Please fill in Client Benefits.",
IF(November[[#This Row],[Did This Client Receive Supported Employment Services this Month?
(Yes/No)]]="",
"There appears to be data entered in this row, but no Supported Employment Services entry. Please fill in Supported Employment Services.",
IF(AND(COUNTA(November[[#This Row],[Supported Employment Initial Assessment Completion Date]:[ Hourly Pay]])&gt;0,November[[#This Row],[Did This Client Receive Supported Employment Services this Month?
(Yes/No)]]="No"),
"Client is listed as not receiving supported employment, but supported employment-specific fields are filled in.",
IF(AND(COUNTA(November[[#This Row],[Start Date of Most Recent Job]],November[[#This Row],[Employer Name ]:[ Hourly Pay]])&lt;5,November[[#This Row],[Did This Client Receive Supported Employment Services this Month?
(Yes/No)]]="Yes"),
"Client is listed as receiving supported employment, but some job information is blank.",
IF(AND(November[[#This Row],[Did this Client Receive Pre-Employment Supports this Month?
(Yes/No)]]&lt;&gt;"",COUNTIFS(Background!$G$2:$G$3,November[[#This Row],[Did this Client Receive Pre-Employment Supports this Month?
(Yes/No)]])=0),
"The entry in Receiving Pre-Employment Supports? appears to be something other than Yes or No. Please enter Yes or No",
IF(AND(November[[#This Row],[Did this Client Receive Pre-Employment Supports this Month?
(Yes/No)]]&lt;&gt;"",COUNTIFS(Background!$G$2:$G$3,November[[#This Row],[Did this Client Receive Pre-Employment Supports this Month?
(Yes/No)]])=0),
"The entry in Receiving Benefits? appears to be something other than Yes or No. Please enter Yes or No",
IF(AND(November[[#This Row],[Did This Client Receive Supported Employment Services this Month?
(Yes/No)]]&lt;&gt;"",COUNTIFS(Background!$G$2:$G$3,November[[#This Row],[Did This Client Receive Supported Employment Services this Month?
(Yes/No)]])=0),
"The entry in Receiving Supported Employment Services? appears to be something other than Yes or No. Please enter Yes or No",
IF(AND(November[[#This Row],[End Date of Most Recent Job]]&lt;&gt;"",November[[#This Row],[Start Date of Most Recent Job]]=""),
"There appears to be an End Date of Most Recent Job entered, but no Start Date of Most Recent Job.",
IF(AND(November[[#This Row],[Most Recent Clubhouse Attendance Date]]&lt;&gt;"",OR(November[[#This Row],[Most Recent Clubhouse Attendance Date]]&lt;DATE('Instructions &amp; Definitions'!$B$2-1,7,1),November[[#This Row],[Most Recent Clubhouse Attendance Date]]&gt;TODAY())),
"Clubhouse Attendance Date is either before the beginning of the fiscal year or after today's date.",
IF(AND(November[[#This Row],[Supported Employment Initial Assessment Completion Date]]&lt;&gt;"",OR(November[[#This Row],[Supported Employment Initial Assessment Completion Date]]&lt;DATE('Instructions &amp; Definitions'!$B$2-1,7,1),November[[#This Row],[Supported Employment Initial Assessment Completion Date]]&gt;TODAY())),
"SE Initial Assessment Completion Date is either before the beginning of the fiscal year or after today's date.",
IF(AND(November[[#This Row],[Supported Employment Initial Service Plan Creation Date]]&lt;&gt;"",OR(November[[#This Row],[Supported Employment Initial Service Plan Creation Date]]&lt;DATE('Instructions &amp; Definitions'!$B$2-1,7,1),November[[#This Row],[Supported Employment Initial Service Plan Creation Date]]&gt;TODAY())),
"SE Initial Service Plan Creation Date is either before the beginning of the fiscal year or after today's date.",
IF(AND(November[[#This Row],[Most Recent Supported Employment Service Date]]&lt;&gt;"",OR(November[[#This Row],[Most Recent Supported Employment Service Date]]&lt;DATE('Instructions &amp; Definitions'!$B$2-1,7,1),November[[#This Row],[Most Recent Supported Employment Service Date]]&gt;TODAY())),
"Supported Employment Service Date is either before the beginning of the fiscal year or after today's date.",
IF(AND(November[[#This Row],[Start Date of Most Recent Job]]&lt;&gt;"",OR(November[[#This Row],[Start Date of Most Recent Job]]&lt;DATE('Instructions &amp; Definitions'!$B$2-1,7,1),November[[#This Row],[Start Date of Most Recent Job]]&gt;TODAY())),
"Start Date of Most Recent Job is either before the beginning of the fiscal year or after today's date.",
IF(AND(November[[#This Row],[End Date of Most Recent Job]]&lt;&gt;"",OR(November[[#This Row],[End Date of Most Recent Job]]&lt;DATE('Instructions &amp; Definitions'!$B$2-1,7,1),November[[#This Row],[End Date of Most Recent Job]]&gt;TODAY())),
"End Date of Most Recent Job is either before the beginning of the fiscal year or after today's date.",
IF(AND(November[[#This Row],[Average '# Hours Worked Per Week]]&lt;&gt;"",November[[#This Row],[Average '# Hours Worked Per Week]]&lt;=0),
"Average # Hours Worked Per Week is 0 or less.",
IF(AND(November[[#This Row],[Average '# Hours Worked Per Week]]&lt;&gt;"",November[[#This Row],[Average '# Hours Worked Per Week]]&gt;168),
"Average # Hours Worked Per Week is more than 168.",
IF(AND(November[[#This Row],[ Hourly Pay]]&lt;&gt;"",November[[#This Row],[ Hourly Pay]]&lt;=0),
"Hourly Pay is 0 or less.",
IF(AND(November[[#This Row],[ Hourly Pay]]&lt;&gt;"",November[[#This Row],[ Hourly Pay]]&gt;100),
"Hourly Pay is more than 100.",
IF(AND(November[[#This Row],[Did This Client Receive Supported Employment Services this Month?
(Yes/No)]]="Yes",TRIM(November[[#This Row],[Supported Employment Discharge Date]])="",COUNTA(December[[Client''s Last Name]:[ Hourly Pay]])&gt;0,COUNTIFS(December[Client ID],November[[#This Row],[Client ID]],December[Did This Client Receive Supported Employment Services this Month?
(Yes/No)],"Yes")=0),
"This client has no discharge date, but is not listed on next month's tab as receiving supported employment.",
IF(November[[#This Row],[Supported Employment Discharge Date]]&lt;&gt;"",
IF(OR(November[[#This Row],[Supported Employment Discharge Date]]&lt;DATE('Instructions &amp; Definitions'!$B$2-1,7,1),November[[#This Row],[Supported Employment Discharge Date]]&gt;TODAY()),
"Supported Employment Discharge Date is either before the beginning of the fiscal year or after today's date.",
IF(November[[#This Row],[Supported Employment Discharge Date]]&lt;November[[#This Row],[Supported Employment Initial Assessment Completion Date]],
"SE Discharge Date is before Initial Assessment Date.",
IF(November[[#This Row],[Supported Employment Discharge Date]]&lt;November[[#This Row],[Supported Employment Initial Service Plan Creation Date]],
"SE Discharge Date is before Service Plan Creation Date.",
IF(November[[#This Row],[Supported Employment Discharge Date]]&lt;November[[#This Row],[Most Recent Supported Employment Service Date]],
"SE Discharge Date is before Most Recent SE Service Date.",
IF(November[[#This Row],[Supported Employment Discharge Date]]&lt;November[[#This Row],[Start Date of Most Recent Job]],
"SE Discharge Date is before Start Date of Most Recent Job.",
""))))),""))))))))))))))))))))))))),"")</f>
        <v/>
      </c>
      <c r="S38" t="str">
        <f>IF(AND(November[[#This Row],[Start Date of Most Recent Job]]&lt;&gt;"",November[[#This Row],[End Date of Most Recent Job]]&lt;&gt;""),DATEDIF(November[[#This Row],[Start Date of Most Recent Job]],November[[#This Row],[End Date of Most Recent Job]],"D"),"")</f>
        <v/>
      </c>
      <c r="T38">
        <f ca="1">LEN(November[[#This Row],[Missing/Incorrect Values]])</f>
        <v>0</v>
      </c>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8">
    <cfRule type="expression" dxfId="7" priority="1">
      <formula>$G2&lt;&gt;"Yes"</formula>
    </cfRule>
  </conditionalFormatting>
  <dataValidations count="4">
    <dataValidation type="list" allowBlank="1" showInputMessage="1" showErrorMessage="1" sqref="F2:F38" xr:uid="{20B51779-B22D-41C5-AEE6-B94773647B0C}">
      <formula1>"Yes,No"</formula1>
    </dataValidation>
    <dataValidation type="decimal" errorStyle="warning" allowBlank="1" showInputMessage="1" showErrorMessage="1" error="Please enter a number between 0 and 168." sqref="P2:P38" xr:uid="{8CF19826-52B6-4E38-BACB-47A43ADE76A4}">
      <formula1>0</formula1>
      <formula2>168</formula2>
    </dataValidation>
    <dataValidation type="list" allowBlank="1" showInputMessage="1" showErrorMessage="1" sqref="E2:E38 G2:G38" xr:uid="{256CEFCA-27F0-4FC6-9846-5A111866DF59}">
      <formula1>"Yes, No"</formula1>
    </dataValidation>
    <dataValidation type="decimal" errorStyle="warning" allowBlank="1" showInputMessage="1" showErrorMessage="1" error="Please enter a value greater than 0 and less than 100." sqref="Q1:Q1048576" xr:uid="{5A010A89-6C9B-4189-A1DC-32DBB7337F75}">
      <formula1>0.01</formula1>
      <formula2>100</formula2>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0003EE20-E6DD-4124-8E0F-113082D4480C}">
          <x14:formula1>
            <xm:f>DATE('Instructions &amp; Definitions'!$B$2-1,7,1)</xm:f>
          </x14:formula1>
          <x14:formula2>
            <xm:f>TODAY()</xm:f>
          </x14:formula2>
          <xm:sqref>H2:M38 D2:D38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5352B-82A9-4277-8C6E-03BF27E2045B}">
  <sheetPr>
    <pageSetUpPr fitToPage="1"/>
  </sheetPr>
  <dimension ref="A1:T185"/>
  <sheetViews>
    <sheetView view="pageLayout" zoomScale="70" zoomScaleNormal="100" zoomScalePageLayoutView="70" workbookViewId="0">
      <selection activeCell="R2" sqref="R2:R37"/>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 t="str">
        <f>IF(AND(December[[#This Row],[Start Date of Most Recent Job]]&lt;&gt;"",December[[#This Row],[End Date of Most Recent Job]]&lt;&gt;""),DATEDIF(December[[#This Row],[Start Date of Most Recent Job]],December[[#This Row],[End Date of Most Recent Job]],"D"),"")</f>
        <v/>
      </c>
      <c r="T2">
        <f ca="1">LEN(December[[#This Row],[Missing/Incorrect Values]])</f>
        <v>0</v>
      </c>
    </row>
    <row r="3" spans="1:20" x14ac:dyDescent="0.35">
      <c r="A3" s="12"/>
      <c r="B3" s="12"/>
      <c r="C3" s="1"/>
      <c r="D3" s="25"/>
      <c r="E3" s="1"/>
      <c r="F3" s="14"/>
      <c r="G3" s="1"/>
      <c r="H3" s="13"/>
      <c r="I3" s="13"/>
      <c r="J3" s="13"/>
      <c r="K3" s="13"/>
      <c r="L3" s="13"/>
      <c r="M3" s="13"/>
      <c r="N3" s="14"/>
      <c r="O3" s="14"/>
      <c r="P3" s="2"/>
      <c r="Q3" s="15"/>
      <c r="R3"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 t="str">
        <f>IF(AND(December[[#This Row],[Start Date of Most Recent Job]]&lt;&gt;"",December[[#This Row],[End Date of Most Recent Job]]&lt;&gt;""),DATEDIF(December[[#This Row],[Start Date of Most Recent Job]],December[[#This Row],[End Date of Most Recent Job]],"D"),"")</f>
        <v/>
      </c>
      <c r="T3">
        <f ca="1">LEN(December[[#This Row],[Missing/Incorrect Values]])</f>
        <v>0</v>
      </c>
    </row>
    <row r="4" spans="1:20" x14ac:dyDescent="0.35">
      <c r="A4" s="12"/>
      <c r="B4" s="12"/>
      <c r="C4" s="1"/>
      <c r="D4" s="25"/>
      <c r="E4" s="1"/>
      <c r="F4" s="14"/>
      <c r="G4" s="1"/>
      <c r="H4" s="13"/>
      <c r="I4" s="13"/>
      <c r="J4" s="13"/>
      <c r="K4" s="13"/>
      <c r="L4" s="13"/>
      <c r="M4" s="13"/>
      <c r="N4" s="14"/>
      <c r="O4" s="14"/>
      <c r="P4" s="2"/>
      <c r="Q4" s="15"/>
      <c r="R4"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4" t="str">
        <f>IF(AND(December[[#This Row],[Start Date of Most Recent Job]]&lt;&gt;"",December[[#This Row],[End Date of Most Recent Job]]&lt;&gt;""),DATEDIF(December[[#This Row],[Start Date of Most Recent Job]],December[[#This Row],[End Date of Most Recent Job]],"D"),"")</f>
        <v/>
      </c>
      <c r="T4">
        <f ca="1">LEN(December[[#This Row],[Missing/Incorrect Values]])</f>
        <v>0</v>
      </c>
    </row>
    <row r="5" spans="1:20" x14ac:dyDescent="0.35">
      <c r="A5" s="12"/>
      <c r="B5" s="12"/>
      <c r="C5" s="1"/>
      <c r="D5" s="25"/>
      <c r="E5" s="1"/>
      <c r="F5" s="14"/>
      <c r="G5" s="1"/>
      <c r="H5" s="13"/>
      <c r="I5" s="13"/>
      <c r="J5" s="13"/>
      <c r="K5" s="13"/>
      <c r="L5" s="13"/>
      <c r="M5" s="13"/>
      <c r="N5" s="14"/>
      <c r="O5" s="14"/>
      <c r="P5" s="2"/>
      <c r="Q5" s="15"/>
      <c r="R5"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5" t="str">
        <f>IF(AND(December[[#This Row],[Start Date of Most Recent Job]]&lt;&gt;"",December[[#This Row],[End Date of Most Recent Job]]&lt;&gt;""),DATEDIF(December[[#This Row],[Start Date of Most Recent Job]],December[[#This Row],[End Date of Most Recent Job]],"D"),"")</f>
        <v/>
      </c>
      <c r="T5">
        <f ca="1">LEN(December[[#This Row],[Missing/Incorrect Values]])</f>
        <v>0</v>
      </c>
    </row>
    <row r="6" spans="1:20" x14ac:dyDescent="0.35">
      <c r="A6" s="12"/>
      <c r="B6" s="12"/>
      <c r="C6" s="1"/>
      <c r="D6" s="25"/>
      <c r="E6" s="1"/>
      <c r="F6" s="14"/>
      <c r="G6" s="1"/>
      <c r="H6" s="13"/>
      <c r="I6" s="13"/>
      <c r="J6" s="13"/>
      <c r="K6" s="13"/>
      <c r="L6" s="13"/>
      <c r="M6" s="13"/>
      <c r="N6" s="14"/>
      <c r="O6" s="14"/>
      <c r="P6" s="2"/>
      <c r="Q6" s="15"/>
      <c r="R6"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6" t="str">
        <f>IF(AND(December[[#This Row],[Start Date of Most Recent Job]]&lt;&gt;"",December[[#This Row],[End Date of Most Recent Job]]&lt;&gt;""),DATEDIF(December[[#This Row],[Start Date of Most Recent Job]],December[[#This Row],[End Date of Most Recent Job]],"D"),"")</f>
        <v/>
      </c>
      <c r="T6">
        <f ca="1">LEN(December[[#This Row],[Missing/Incorrect Values]])</f>
        <v>0</v>
      </c>
    </row>
    <row r="7" spans="1:20" x14ac:dyDescent="0.35">
      <c r="A7" s="12"/>
      <c r="B7" s="12"/>
      <c r="C7" s="1"/>
      <c r="D7" s="25"/>
      <c r="E7" s="1"/>
      <c r="F7" s="14"/>
      <c r="G7" s="1"/>
      <c r="H7" s="13"/>
      <c r="I7" s="13"/>
      <c r="J7" s="13"/>
      <c r="K7" s="13"/>
      <c r="L7" s="13"/>
      <c r="M7" s="13"/>
      <c r="N7" s="14"/>
      <c r="O7" s="14"/>
      <c r="P7" s="2"/>
      <c r="Q7" s="15"/>
      <c r="R7"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7" t="str">
        <f>IF(AND(December[[#This Row],[Start Date of Most Recent Job]]&lt;&gt;"",December[[#This Row],[End Date of Most Recent Job]]&lt;&gt;""),DATEDIF(December[[#This Row],[Start Date of Most Recent Job]],December[[#This Row],[End Date of Most Recent Job]],"D"),"")</f>
        <v/>
      </c>
      <c r="T7">
        <f ca="1">LEN(December[[#This Row],[Missing/Incorrect Values]])</f>
        <v>0</v>
      </c>
    </row>
    <row r="8" spans="1:20" x14ac:dyDescent="0.35">
      <c r="A8" s="12"/>
      <c r="B8" s="12"/>
      <c r="C8" s="1"/>
      <c r="D8" s="25"/>
      <c r="E8" s="1"/>
      <c r="F8" s="14"/>
      <c r="G8" s="1"/>
      <c r="H8" s="13"/>
      <c r="I8" s="13"/>
      <c r="J8" s="13"/>
      <c r="K8" s="13"/>
      <c r="L8" s="13"/>
      <c r="M8" s="13"/>
      <c r="N8" s="14"/>
      <c r="O8" s="14"/>
      <c r="P8" s="2"/>
      <c r="Q8" s="15"/>
      <c r="R8"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8" t="str">
        <f>IF(AND(December[[#This Row],[Start Date of Most Recent Job]]&lt;&gt;"",December[[#This Row],[End Date of Most Recent Job]]&lt;&gt;""),DATEDIF(December[[#This Row],[Start Date of Most Recent Job]],December[[#This Row],[End Date of Most Recent Job]],"D"),"")</f>
        <v/>
      </c>
      <c r="T8">
        <f ca="1">LEN(December[[#This Row],[Missing/Incorrect Values]])</f>
        <v>0</v>
      </c>
    </row>
    <row r="9" spans="1:20" x14ac:dyDescent="0.35">
      <c r="A9" s="12"/>
      <c r="B9" s="12"/>
      <c r="C9" s="1"/>
      <c r="D9" s="25"/>
      <c r="E9" s="1"/>
      <c r="F9" s="14"/>
      <c r="G9" s="1"/>
      <c r="H9" s="13"/>
      <c r="I9" s="13"/>
      <c r="J9" s="13"/>
      <c r="K9" s="13"/>
      <c r="L9" s="13"/>
      <c r="M9" s="13"/>
      <c r="N9" s="14"/>
      <c r="O9" s="14"/>
      <c r="P9" s="2"/>
      <c r="Q9" s="15"/>
      <c r="R9"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9" t="str">
        <f>IF(AND(December[[#This Row],[Start Date of Most Recent Job]]&lt;&gt;"",December[[#This Row],[End Date of Most Recent Job]]&lt;&gt;""),DATEDIF(December[[#This Row],[Start Date of Most Recent Job]],December[[#This Row],[End Date of Most Recent Job]],"D"),"")</f>
        <v/>
      </c>
      <c r="T9">
        <f ca="1">LEN(December[[#This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0" t="str">
        <f>IF(AND(December[[#This Row],[Start Date of Most Recent Job]]&lt;&gt;"",December[[#This Row],[End Date of Most Recent Job]]&lt;&gt;""),DATEDIF(December[[#This Row],[Start Date of Most Recent Job]],December[[#This Row],[End Date of Most Recent Job]],"D"),"")</f>
        <v/>
      </c>
      <c r="T10">
        <f ca="1">LEN(December[[#This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1" t="str">
        <f>IF(AND(December[[#This Row],[Start Date of Most Recent Job]]&lt;&gt;"",December[[#This Row],[End Date of Most Recent Job]]&lt;&gt;""),DATEDIF(December[[#This Row],[Start Date of Most Recent Job]],December[[#This Row],[End Date of Most Recent Job]],"D"),"")</f>
        <v/>
      </c>
      <c r="T11">
        <f ca="1">LEN(December[[#This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2" t="str">
        <f>IF(AND(December[[#This Row],[Start Date of Most Recent Job]]&lt;&gt;"",December[[#This Row],[End Date of Most Recent Job]]&lt;&gt;""),DATEDIF(December[[#This Row],[Start Date of Most Recent Job]],December[[#This Row],[End Date of Most Recent Job]],"D"),"")</f>
        <v/>
      </c>
      <c r="T12">
        <f ca="1">LEN(December[[#This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3" t="str">
        <f>IF(AND(December[[#This Row],[Start Date of Most Recent Job]]&lt;&gt;"",December[[#This Row],[End Date of Most Recent Job]]&lt;&gt;""),DATEDIF(December[[#This Row],[Start Date of Most Recent Job]],December[[#This Row],[End Date of Most Recent Job]],"D"),"")</f>
        <v/>
      </c>
      <c r="T13">
        <f ca="1">LEN(December[[#This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4" t="str">
        <f>IF(AND(December[[#This Row],[Start Date of Most Recent Job]]&lt;&gt;"",December[[#This Row],[End Date of Most Recent Job]]&lt;&gt;""),DATEDIF(December[[#This Row],[Start Date of Most Recent Job]],December[[#This Row],[End Date of Most Recent Job]],"D"),"")</f>
        <v/>
      </c>
      <c r="T14">
        <f ca="1">LEN(December[[#This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5" t="str">
        <f>IF(AND(December[[#This Row],[Start Date of Most Recent Job]]&lt;&gt;"",December[[#This Row],[End Date of Most Recent Job]]&lt;&gt;""),DATEDIF(December[[#This Row],[Start Date of Most Recent Job]],December[[#This Row],[End Date of Most Recent Job]],"D"),"")</f>
        <v/>
      </c>
      <c r="T15">
        <f ca="1">LEN(December[[#This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6" t="str">
        <f>IF(AND(December[[#This Row],[Start Date of Most Recent Job]]&lt;&gt;"",December[[#This Row],[End Date of Most Recent Job]]&lt;&gt;""),DATEDIF(December[[#This Row],[Start Date of Most Recent Job]],December[[#This Row],[End Date of Most Recent Job]],"D"),"")</f>
        <v/>
      </c>
      <c r="T16">
        <f ca="1">LEN(December[[#This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7" t="str">
        <f>IF(AND(December[[#This Row],[Start Date of Most Recent Job]]&lt;&gt;"",December[[#This Row],[End Date of Most Recent Job]]&lt;&gt;""),DATEDIF(December[[#This Row],[Start Date of Most Recent Job]],December[[#This Row],[End Date of Most Recent Job]],"D"),"")</f>
        <v/>
      </c>
      <c r="T17">
        <f ca="1">LEN(December[[#This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8" t="str">
        <f>IF(AND(December[[#This Row],[Start Date of Most Recent Job]]&lt;&gt;"",December[[#This Row],[End Date of Most Recent Job]]&lt;&gt;""),DATEDIF(December[[#This Row],[Start Date of Most Recent Job]],December[[#This Row],[End Date of Most Recent Job]],"D"),"")</f>
        <v/>
      </c>
      <c r="T18">
        <f ca="1">LEN(December[[#This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19" t="str">
        <f>IF(AND(December[[#This Row],[Start Date of Most Recent Job]]&lt;&gt;"",December[[#This Row],[End Date of Most Recent Job]]&lt;&gt;""),DATEDIF(December[[#This Row],[Start Date of Most Recent Job]],December[[#This Row],[End Date of Most Recent Job]],"D"),"")</f>
        <v/>
      </c>
      <c r="T19">
        <f ca="1">LEN(December[[#This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0" t="str">
        <f>IF(AND(December[[#This Row],[Start Date of Most Recent Job]]&lt;&gt;"",December[[#This Row],[End Date of Most Recent Job]]&lt;&gt;""),DATEDIF(December[[#This Row],[Start Date of Most Recent Job]],December[[#This Row],[End Date of Most Recent Job]],"D"),"")</f>
        <v/>
      </c>
      <c r="T20">
        <f ca="1">LEN(December[[#This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1" t="str">
        <f>IF(AND(December[[#This Row],[Start Date of Most Recent Job]]&lt;&gt;"",December[[#This Row],[End Date of Most Recent Job]]&lt;&gt;""),DATEDIF(December[[#This Row],[Start Date of Most Recent Job]],December[[#This Row],[End Date of Most Recent Job]],"D"),"")</f>
        <v/>
      </c>
      <c r="T21">
        <f ca="1">LEN(December[[#This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2" t="str">
        <f>IF(AND(December[[#This Row],[Start Date of Most Recent Job]]&lt;&gt;"",December[[#This Row],[End Date of Most Recent Job]]&lt;&gt;""),DATEDIF(December[[#This Row],[Start Date of Most Recent Job]],December[[#This Row],[End Date of Most Recent Job]],"D"),"")</f>
        <v/>
      </c>
      <c r="T22">
        <f ca="1">LEN(December[[#This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3" t="str">
        <f>IF(AND(December[[#This Row],[Start Date of Most Recent Job]]&lt;&gt;"",December[[#This Row],[End Date of Most Recent Job]]&lt;&gt;""),DATEDIF(December[[#This Row],[Start Date of Most Recent Job]],December[[#This Row],[End Date of Most Recent Job]],"D"),"")</f>
        <v/>
      </c>
      <c r="T23">
        <f ca="1">LEN(December[[#This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4" t="str">
        <f>IF(AND(December[[#This Row],[Start Date of Most Recent Job]]&lt;&gt;"",December[[#This Row],[End Date of Most Recent Job]]&lt;&gt;""),DATEDIF(December[[#This Row],[Start Date of Most Recent Job]],December[[#This Row],[End Date of Most Recent Job]],"D"),"")</f>
        <v/>
      </c>
      <c r="T24">
        <f ca="1">LEN(December[[#This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5" t="str">
        <f>IF(AND(December[[#This Row],[Start Date of Most Recent Job]]&lt;&gt;"",December[[#This Row],[End Date of Most Recent Job]]&lt;&gt;""),DATEDIF(December[[#This Row],[Start Date of Most Recent Job]],December[[#This Row],[End Date of Most Recent Job]],"D"),"")</f>
        <v/>
      </c>
      <c r="T25">
        <f ca="1">LEN(December[[#This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6" t="str">
        <f>IF(AND(December[[#This Row],[Start Date of Most Recent Job]]&lt;&gt;"",December[[#This Row],[End Date of Most Recent Job]]&lt;&gt;""),DATEDIF(December[[#This Row],[Start Date of Most Recent Job]],December[[#This Row],[End Date of Most Recent Job]],"D"),"")</f>
        <v/>
      </c>
      <c r="T26">
        <f ca="1">LEN(December[[#This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7" t="str">
        <f>IF(AND(December[[#This Row],[Start Date of Most Recent Job]]&lt;&gt;"",December[[#This Row],[End Date of Most Recent Job]]&lt;&gt;""),DATEDIF(December[[#This Row],[Start Date of Most Recent Job]],December[[#This Row],[End Date of Most Recent Job]],"D"),"")</f>
        <v/>
      </c>
      <c r="T27">
        <f ca="1">LEN(December[[#This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8" t="str">
        <f>IF(AND(December[[#This Row],[Start Date of Most Recent Job]]&lt;&gt;"",December[[#This Row],[End Date of Most Recent Job]]&lt;&gt;""),DATEDIF(December[[#This Row],[Start Date of Most Recent Job]],December[[#This Row],[End Date of Most Recent Job]],"D"),"")</f>
        <v/>
      </c>
      <c r="T28">
        <f ca="1">LEN(December[[#This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29" t="str">
        <f>IF(AND(December[[#This Row],[Start Date of Most Recent Job]]&lt;&gt;"",December[[#This Row],[End Date of Most Recent Job]]&lt;&gt;""),DATEDIF(December[[#This Row],[Start Date of Most Recent Job]],December[[#This Row],[End Date of Most Recent Job]],"D"),"")</f>
        <v/>
      </c>
      <c r="T29">
        <f ca="1">LEN(December[[#This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0" t="str">
        <f>IF(AND(December[[#This Row],[Start Date of Most Recent Job]]&lt;&gt;"",December[[#This Row],[End Date of Most Recent Job]]&lt;&gt;""),DATEDIF(December[[#This Row],[Start Date of Most Recent Job]],December[[#This Row],[End Date of Most Recent Job]],"D"),"")</f>
        <v/>
      </c>
      <c r="T30">
        <f ca="1">LEN(December[[#This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1" t="str">
        <f>IF(AND(December[[#This Row],[Start Date of Most Recent Job]]&lt;&gt;"",December[[#This Row],[End Date of Most Recent Job]]&lt;&gt;""),DATEDIF(December[[#This Row],[Start Date of Most Recent Job]],December[[#This Row],[End Date of Most Recent Job]],"D"),"")</f>
        <v/>
      </c>
      <c r="T31">
        <f ca="1">LEN(December[[#This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2" t="str">
        <f>IF(AND(December[[#This Row],[Start Date of Most Recent Job]]&lt;&gt;"",December[[#This Row],[End Date of Most Recent Job]]&lt;&gt;""),DATEDIF(December[[#This Row],[Start Date of Most Recent Job]],December[[#This Row],[End Date of Most Recent Job]],"D"),"")</f>
        <v/>
      </c>
      <c r="T32">
        <f ca="1">LEN(December[[#This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3" t="str">
        <f>IF(AND(December[[#This Row],[Start Date of Most Recent Job]]&lt;&gt;"",December[[#This Row],[End Date of Most Recent Job]]&lt;&gt;""),DATEDIF(December[[#This Row],[Start Date of Most Recent Job]],December[[#This Row],[End Date of Most Recent Job]],"D"),"")</f>
        <v/>
      </c>
      <c r="T33">
        <f ca="1">LEN(December[[#This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4" t="str">
        <f>IF(AND(December[[#This Row],[Start Date of Most Recent Job]]&lt;&gt;"",December[[#This Row],[End Date of Most Recent Job]]&lt;&gt;""),DATEDIF(December[[#This Row],[Start Date of Most Recent Job]],December[[#This Row],[End Date of Most Recent Job]],"D"),"")</f>
        <v/>
      </c>
      <c r="T34">
        <f ca="1">LEN(December[[#This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5" t="str">
        <f>IF(AND(December[[#This Row],[Start Date of Most Recent Job]]&lt;&gt;"",December[[#This Row],[End Date of Most Recent Job]]&lt;&gt;""),DATEDIF(December[[#This Row],[Start Date of Most Recent Job]],December[[#This Row],[End Date of Most Recent Job]],"D"),"")</f>
        <v/>
      </c>
      <c r="T35">
        <f ca="1">LEN(December[[#This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6" t="str">
        <f>IF(AND(December[[#This Row],[Start Date of Most Recent Job]]&lt;&gt;"",December[[#This Row],[End Date of Most Recent Job]]&lt;&gt;""),DATEDIF(December[[#This Row],[Start Date of Most Recent Job]],December[[#This Row],[End Date of Most Recent Job]],"D"),"")</f>
        <v/>
      </c>
      <c r="T36">
        <f ca="1">LEN(December[[#This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IF(COUNTA(December[[#This Row],[Client''s Last Name]:[ Hourly Pay]])&gt;0,
IF(December[[#This Row],[Client''s Last Name]]="",
"There appears to be data entered in this row, but no client last name. Please fill in the client's last name.",
IF(December[[#This Row],[Client''s First Name]]="",
"There appears to be data entered in this row, but no client first name. Please fill in the client's first name.",
IF(December[[#This Row],[Client ID]]="",
"There appears to be data entered in this row, but no Client ID. Please fill in the client ID.",
IF(December[[#This Row],[Most Recent Clubhouse Attendance Date]]="",
"There appears to be data entered in this row, but no Clubhouse Attendance Date. Please fill in the Clubhouse Attendance Date.",
IF(December[[#This Row],[Did this Client Receive Pre-Employment Supports this Month?
(Yes/No)]]="",
"There appears to be data entered in this row, but no Pre-Employment Support Services entry. Please fill in Pre-Employment Support Services.",
IF(December[[#This Row],[Is This Client Receiving Benefits?
(Yes/No)]]="",
"There appears to be data entered in this row, but no Client Benefits entry. Please fill in Client Benefits.",
IF(December[[#This Row],[Did This Client Receive Supported Employment Services this Month?
(Yes/No)]]="",
"There appears to be data entered in this row, but no Supported Employment Services entry. Please fill in Supported Employment Services.",
IF(AND(COUNTA(December[[#This Row],[Supported Employment Initial Assessment Completion Date]:[ Hourly Pay]])&gt;0,December[[#This Row],[Did This Client Receive Supported Employment Services this Month?
(Yes/No)]]="No"),
"Client is listed as not receiving supported employment, but supported employment-specific fields are filled in.",
IF(AND(COUNTA(December[[#This Row],[Start Date of Most Recent Job]],December[[#This Row],[Employer Name ]:[ Hourly Pay]])&lt;5,December[[#This Row],[Did This Client Receive Supported Employment Services this Month?
(Yes/No)]]="Yes"),
"Client is listed as receiving supported employment, but some job information is blank.",
IF(AND(December[[#This Row],[Did this Client Receive Pre-Employment Supports this Month?
(Yes/No)]]&lt;&gt;"",COUNTIFS(Background!$G$2:$G$3,December[[#This Row],[Did this Client Receive Pre-Employment Supports this Month?
(Yes/No)]])=0),
"The entry in Receiving Pre-Employment Supports? appears to be something other than Yes or No. Please enter Yes or No",
IF(AND(December[[#This Row],[Did this Client Receive Pre-Employment Supports this Month?
(Yes/No)]]&lt;&gt;"",COUNTIFS(Background!$G$2:$G$3,December[[#This Row],[Did this Client Receive Pre-Employment Supports this Month?
(Yes/No)]])=0),
"The entry in Receiving Benefits? appears to be something other than Yes or No. Please enter Yes or No",
IF(AND(December[[#This Row],[Did This Client Receive Supported Employment Services this Month?
(Yes/No)]]&lt;&gt;"",COUNTIFS(Background!$G$2:$G$3,December[[#This Row],[Did This Client Receive Supported Employment Services this Month?
(Yes/No)]])=0),
"The entry in Receiving Supported Employment Services? appears to be something other than Yes or No. Please enter Yes or No",
IF(AND(December[[#This Row],[End Date of Most Recent Job]]&lt;&gt;"",December[[#This Row],[Start Date of Most Recent Job]]=""),
"There appears to be an End Date of Most Recent Job entered, but no Start Date of Most Recent Job.",
IF(AND(December[[#This Row],[Most Recent Clubhouse Attendance Date]]&lt;&gt;"",OR(December[[#This Row],[Most Recent Clubhouse Attendance Date]]&lt;DATE('Instructions &amp; Definitions'!$B$2-1,7,1),December[[#This Row],[Most Recent Clubhouse Attendance Date]]&gt;TODAY())),
"Clubhouse Attendance Date is either before the beginning of the fiscal year or after today's date.",
IF(AND(December[[#This Row],[Supported Employment Initial Assessment Completion Date]]&lt;&gt;"",OR(December[[#This Row],[Supported Employment Initial Assessment Completion Date]]&lt;DATE('Instructions &amp; Definitions'!$B$2-1,7,1),December[[#This Row],[Supported Employment Initial Assessment Completion Date]]&gt;TODAY())),
"SE Initial Assessment Completion Date is either before the beginning of the fiscal year or after today's date.",
IF(AND(December[[#This Row],[Supported Employment Initial Service Plan Creation Date]]&lt;&gt;"",OR(December[[#This Row],[Supported Employment Initial Service Plan Creation Date]]&lt;DATE('Instructions &amp; Definitions'!$B$2-1,7,1),December[[#This Row],[Supported Employment Initial Service Plan Creation Date]]&gt;TODAY())),
"SE Initial Service Plan Creation Date is either before the beginning of the fiscal year or after today's date.",
IF(AND(December[[#This Row],[Most Recent Supported Employment Service Date]]&lt;&gt;"",OR(December[[#This Row],[Most Recent Supported Employment Service Date]]&lt;DATE('Instructions &amp; Definitions'!$B$2-1,7,1),December[[#This Row],[Most Recent Supported Employment Service Date]]&gt;TODAY())),
"Supported Employment Service Date is either before the beginning of the fiscal year or after today's date.",
IF(AND(December[[#This Row],[Start Date of Most Recent Job]]&lt;&gt;"",OR(December[[#This Row],[Start Date of Most Recent Job]]&lt;DATE('Instructions &amp; Definitions'!$B$2-1,7,1),December[[#This Row],[Start Date of Most Recent Job]]&gt;TODAY())),
"Start Date of Most Recent Job is either before the beginning of the fiscal year or after today's date.",
IF(AND(December[[#This Row],[End Date of Most Recent Job]]&lt;&gt;"",OR(December[[#This Row],[End Date of Most Recent Job]]&lt;DATE('Instructions &amp; Definitions'!$B$2-1,7,1),December[[#This Row],[End Date of Most Recent Job]]&gt;TODAY())),
"End Date of Most Recent Job is either before the beginning of the fiscal year or after today's date.",
IF(AND(December[[#This Row],[Average '# Hours Worked Per Week]]&lt;&gt;"",December[[#This Row],[Average '# Hours Worked Per Week]]&lt;=0),
"Average # Hours Worked Per Week is 0 or less.",
IF(AND(December[[#This Row],[Average '# Hours Worked Per Week]]&lt;&gt;"",December[[#This Row],[Average '# Hours Worked Per Week]]&gt;168),
"Average # Hours Worked Per Week is more than 168.",
IF(AND(December[[#This Row],[ Hourly Pay]]&lt;&gt;"",December[[#This Row],[ Hourly Pay]]&lt;=0),
"Hourly Pay is 0 or less.",
IF(AND(December[[#This Row],[ Hourly Pay]]&lt;&gt;"",December[[#This Row],[ Hourly Pay]]&gt;100),
"Hourly Pay is more than 100.",
IF(AND(December[[#This Row],[Did This Client Receive Supported Employment Services this Month?
(Yes/No)]]="Yes",TRIM(December[[#This Row],[Supported Employment Discharge Date]])="",COUNTA(January[[Client''s Last Name]:[ Hourly Pay]])&gt;0,COUNTIFS(January[Client ID],December[[#This Row],[Client ID]],January[Did This Client Receive Supported Employment Services this Month?
(Yes/No)],"Yes")=0),
"This client has no discharge date, but is not listed on next month's tab as receiving supported employment.",
IF(December[[#This Row],[Supported Employment Discharge Date]]&lt;&gt;"",
IF(OR(December[[#This Row],[Supported Employment Discharge Date]]&lt;DATE('Instructions &amp; Definitions'!$B$2-1,7,1),December[[#This Row],[Supported Employment Discharge Date]]&gt;TODAY()),
"Supported Employment Discharge Date is either before the beginning of the fiscal year or after today's date.",
IF(December[[#This Row],[Supported Employment Discharge Date]]&lt;December[[#This Row],[Supported Employment Initial Assessment Completion Date]],
"SE Discharge Date is before Initial Assessment Date.",
IF(December[[#This Row],[Supported Employment Discharge Date]]&lt;December[[#This Row],[Supported Employment Initial Service Plan Creation Date]],
"SE Discharge Date is before Service Plan Creation Date.",
IF(December[[#This Row],[Supported Employment Discharge Date]]&lt;December[[#This Row],[Most Recent Supported Employment Service Date]],
"SE Discharge Date is before Most Recent SE Service Date.",
IF(December[[#This Row],[Supported Employment Discharge Date]]&lt;December[[#This Row],[Start Date of Most Recent Job]],
"SE Discharge Date is before Start Date of Most Recent Job.",
""))))),""))))))))))))))))))))))))),"")</f>
        <v/>
      </c>
      <c r="S37" t="str">
        <f>IF(AND(December[[#This Row],[Start Date of Most Recent Job]]&lt;&gt;"",December[[#This Row],[End Date of Most Recent Job]]&lt;&gt;""),DATEDIF(December[[#This Row],[Start Date of Most Recent Job]],December[[#This Row],[End Date of Most Recent Job]],"D"),"")</f>
        <v/>
      </c>
      <c r="T37">
        <f ca="1">LEN(December[[#This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6" priority="1">
      <formula>$G2&lt;&gt;"Yes"</formula>
    </cfRule>
  </conditionalFormatting>
  <dataValidations count="4">
    <dataValidation type="decimal" errorStyle="warning" allowBlank="1" showInputMessage="1" showErrorMessage="1" error="Please enter a value greater than 0 and less than 100." sqref="Q1:Q1048576" xr:uid="{08A0AFCB-C321-432D-8770-F0BDB30618F7}">
      <formula1>0.01</formula1>
      <formula2>100</formula2>
    </dataValidation>
    <dataValidation type="list" allowBlank="1" showInputMessage="1" showErrorMessage="1" sqref="E2:E37 G2:G37" xr:uid="{51663FB6-7753-4E16-804A-AD9D33869FF1}">
      <formula1>"Yes, No"</formula1>
    </dataValidation>
    <dataValidation type="decimal" errorStyle="warning" allowBlank="1" showInputMessage="1" showErrorMessage="1" error="Please enter a number between 0 and 168." sqref="P2:P37" xr:uid="{C828A8C9-C54F-4B62-9F70-707A8D01952A}">
      <formula1>0</formula1>
      <formula2>168</formula2>
    </dataValidation>
    <dataValidation type="list" allowBlank="1" showInputMessage="1" showErrorMessage="1" sqref="F2:F37" xr:uid="{166B95B9-8E0B-4D7C-A0D7-952C4E7FB9C1}">
      <formula1>"Yes,No"</formula1>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E35942CC-8486-48BB-A5D7-532FEADEC534}">
          <x14:formula1>
            <xm:f>DATE('Instructions &amp; Definitions'!$B$2-1,7,1)</xm:f>
          </x14:formula1>
          <x14:formula2>
            <xm:f>TODAY()</xm:f>
          </x14:formula2>
          <xm:sqref>H2:M37 D2:D37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3EF29-6E28-4560-9573-83943420640B}">
  <sheetPr>
    <pageSetUpPr fitToPage="1"/>
  </sheetPr>
  <dimension ref="A1:T185"/>
  <sheetViews>
    <sheetView view="pageLayout" zoomScale="70" zoomScaleNormal="100" zoomScalePageLayoutView="70" workbookViewId="0">
      <selection activeCell="R5" sqref="R5"/>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 t="str">
        <f>IF(AND(January[[#This Row],[Start Date of Most Recent Job]]&lt;&gt;"",January[[#This Row],[End Date of Most Recent Job]]&lt;&gt;""),DATEDIF(January[[#This Row],[Start Date of Most Recent Job]],January[[#This Row],[End Date of Most Recent Job]],"D"),"")</f>
        <v/>
      </c>
      <c r="T2">
        <f ca="1">LEN(January[[#This Row],[Missing/Incorrect Values]])</f>
        <v>0</v>
      </c>
    </row>
    <row r="3" spans="1:20" x14ac:dyDescent="0.35">
      <c r="A3" s="12"/>
      <c r="B3" s="12"/>
      <c r="C3" s="1"/>
      <c r="D3" s="25"/>
      <c r="E3" s="1"/>
      <c r="F3" s="14"/>
      <c r="G3" s="1"/>
      <c r="H3" s="13"/>
      <c r="I3" s="13"/>
      <c r="J3" s="13"/>
      <c r="K3" s="13"/>
      <c r="L3" s="13"/>
      <c r="M3" s="13"/>
      <c r="N3" s="14"/>
      <c r="O3" s="14"/>
      <c r="P3" s="2"/>
      <c r="Q3" s="15"/>
      <c r="R3"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 t="str">
        <f>IF(AND(January[[#This Row],[Start Date of Most Recent Job]]&lt;&gt;"",January[[#This Row],[End Date of Most Recent Job]]&lt;&gt;""),DATEDIF(January[[#This Row],[Start Date of Most Recent Job]],January[[#This Row],[End Date of Most Recent Job]],"D"),"")</f>
        <v/>
      </c>
      <c r="T3">
        <f ca="1">LEN(January[[#This Row],[Missing/Incorrect Values]])</f>
        <v>0</v>
      </c>
    </row>
    <row r="4" spans="1:20" x14ac:dyDescent="0.35">
      <c r="A4" s="12"/>
      <c r="B4" s="12"/>
      <c r="C4" s="1"/>
      <c r="D4" s="25"/>
      <c r="E4" s="1"/>
      <c r="F4" s="14"/>
      <c r="G4" s="1"/>
      <c r="H4" s="13"/>
      <c r="I4" s="13"/>
      <c r="J4" s="13"/>
      <c r="K4" s="13"/>
      <c r="L4" s="13"/>
      <c r="M4" s="13"/>
      <c r="N4" s="14"/>
      <c r="O4" s="14"/>
      <c r="P4" s="2"/>
      <c r="Q4" s="15"/>
      <c r="R4"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4" t="str">
        <f>IF(AND(January[[#This Row],[Start Date of Most Recent Job]]&lt;&gt;"",January[[#This Row],[End Date of Most Recent Job]]&lt;&gt;""),DATEDIF(January[[#This Row],[Start Date of Most Recent Job]],January[[#This Row],[End Date of Most Recent Job]],"D"),"")</f>
        <v/>
      </c>
      <c r="T4">
        <f ca="1">LEN(January[[#This Row],[Missing/Incorrect Values]])</f>
        <v>0</v>
      </c>
    </row>
    <row r="5" spans="1:20" x14ac:dyDescent="0.35">
      <c r="A5" s="12"/>
      <c r="B5" s="12"/>
      <c r="C5" s="1"/>
      <c r="D5" s="25"/>
      <c r="E5" s="1"/>
      <c r="F5" s="14"/>
      <c r="G5" s="1"/>
      <c r="H5" s="13"/>
      <c r="I5" s="13"/>
      <c r="J5" s="13"/>
      <c r="K5" s="13"/>
      <c r="L5" s="13"/>
      <c r="M5" s="13"/>
      <c r="N5" s="14"/>
      <c r="O5" s="14"/>
      <c r="P5" s="2"/>
      <c r="Q5" s="15"/>
      <c r="R5"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5" t="str">
        <f>IF(AND(January[[#This Row],[Start Date of Most Recent Job]]&lt;&gt;"",January[[#This Row],[End Date of Most Recent Job]]&lt;&gt;""),DATEDIF(January[[#This Row],[Start Date of Most Recent Job]],January[[#This Row],[End Date of Most Recent Job]],"D"),"")</f>
        <v/>
      </c>
      <c r="T5">
        <f ca="1">LEN(January[[#This Row],[Missing/Incorrect Values]])</f>
        <v>0</v>
      </c>
    </row>
    <row r="6" spans="1:20" x14ac:dyDescent="0.35">
      <c r="A6" s="12"/>
      <c r="B6" s="12"/>
      <c r="C6" s="1"/>
      <c r="D6" s="25"/>
      <c r="E6" s="1"/>
      <c r="F6" s="14"/>
      <c r="G6" s="1"/>
      <c r="H6" s="13"/>
      <c r="I6" s="13"/>
      <c r="J6" s="13"/>
      <c r="K6" s="13"/>
      <c r="L6" s="13"/>
      <c r="M6" s="13"/>
      <c r="N6" s="14"/>
      <c r="O6" s="14"/>
      <c r="P6" s="2"/>
      <c r="Q6" s="15"/>
      <c r="R6"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6" t="str">
        <f>IF(AND(January[[#This Row],[Start Date of Most Recent Job]]&lt;&gt;"",January[[#This Row],[End Date of Most Recent Job]]&lt;&gt;""),DATEDIF(January[[#This Row],[Start Date of Most Recent Job]],January[[#This Row],[End Date of Most Recent Job]],"D"),"")</f>
        <v/>
      </c>
      <c r="T6">
        <f ca="1">LEN(January[[#This Row],[Missing/Incorrect Values]])</f>
        <v>0</v>
      </c>
    </row>
    <row r="7" spans="1:20" x14ac:dyDescent="0.35">
      <c r="A7" s="12"/>
      <c r="B7" s="12"/>
      <c r="C7" s="1"/>
      <c r="D7" s="25"/>
      <c r="E7" s="1"/>
      <c r="F7" s="14"/>
      <c r="G7" s="1"/>
      <c r="H7" s="13"/>
      <c r="I7" s="13"/>
      <c r="J7" s="13"/>
      <c r="K7" s="13"/>
      <c r="L7" s="13"/>
      <c r="M7" s="13"/>
      <c r="N7" s="14"/>
      <c r="O7" s="14"/>
      <c r="P7" s="2"/>
      <c r="Q7" s="15"/>
      <c r="R7"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7" t="str">
        <f>IF(AND(January[[#This Row],[Start Date of Most Recent Job]]&lt;&gt;"",January[[#This Row],[End Date of Most Recent Job]]&lt;&gt;""),DATEDIF(January[[#This Row],[Start Date of Most Recent Job]],January[[#This Row],[End Date of Most Recent Job]],"D"),"")</f>
        <v/>
      </c>
      <c r="T7">
        <f ca="1">LEN(January[[#This Row],[Missing/Incorrect Values]])</f>
        <v>0</v>
      </c>
    </row>
    <row r="8" spans="1:20" x14ac:dyDescent="0.35">
      <c r="A8" s="12"/>
      <c r="B8" s="12"/>
      <c r="C8" s="1"/>
      <c r="D8" s="25"/>
      <c r="E8" s="1"/>
      <c r="F8" s="14"/>
      <c r="G8" s="1"/>
      <c r="H8" s="13"/>
      <c r="I8" s="13"/>
      <c r="J8" s="13"/>
      <c r="K8" s="13"/>
      <c r="L8" s="13"/>
      <c r="M8" s="13"/>
      <c r="N8" s="14"/>
      <c r="O8" s="14"/>
      <c r="P8" s="2"/>
      <c r="Q8" s="15"/>
      <c r="R8"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8" t="str">
        <f>IF(AND(January[[#This Row],[Start Date of Most Recent Job]]&lt;&gt;"",January[[#This Row],[End Date of Most Recent Job]]&lt;&gt;""),DATEDIF(January[[#This Row],[Start Date of Most Recent Job]],January[[#This Row],[End Date of Most Recent Job]],"D"),"")</f>
        <v/>
      </c>
      <c r="T8">
        <f ca="1">LEN(January[[#This Row],[Missing/Incorrect Values]])</f>
        <v>0</v>
      </c>
    </row>
    <row r="9" spans="1:20" x14ac:dyDescent="0.35">
      <c r="A9" s="12"/>
      <c r="B9" s="12"/>
      <c r="C9" s="1"/>
      <c r="D9" s="25"/>
      <c r="E9" s="1"/>
      <c r="F9" s="14"/>
      <c r="G9" s="1"/>
      <c r="H9" s="13"/>
      <c r="I9" s="13"/>
      <c r="J9" s="13"/>
      <c r="K9" s="13"/>
      <c r="L9" s="13"/>
      <c r="M9" s="13"/>
      <c r="N9" s="14"/>
      <c r="O9" s="14"/>
      <c r="P9" s="2"/>
      <c r="Q9" s="15"/>
      <c r="R9"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9" t="str">
        <f>IF(AND(January[[#This Row],[Start Date of Most Recent Job]]&lt;&gt;"",January[[#This Row],[End Date of Most Recent Job]]&lt;&gt;""),DATEDIF(January[[#This Row],[Start Date of Most Recent Job]],January[[#This Row],[End Date of Most Recent Job]],"D"),"")</f>
        <v/>
      </c>
      <c r="T9">
        <f ca="1">LEN(January[[#This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0" t="str">
        <f>IF(AND(January[[#This Row],[Start Date of Most Recent Job]]&lt;&gt;"",January[[#This Row],[End Date of Most Recent Job]]&lt;&gt;""),DATEDIF(January[[#This Row],[Start Date of Most Recent Job]],January[[#This Row],[End Date of Most Recent Job]],"D"),"")</f>
        <v/>
      </c>
      <c r="T10">
        <f ca="1">LEN(January[[#This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1" t="str">
        <f>IF(AND(January[[#This Row],[Start Date of Most Recent Job]]&lt;&gt;"",January[[#This Row],[End Date of Most Recent Job]]&lt;&gt;""),DATEDIF(January[[#This Row],[Start Date of Most Recent Job]],January[[#This Row],[End Date of Most Recent Job]],"D"),"")</f>
        <v/>
      </c>
      <c r="T11">
        <f ca="1">LEN(January[[#This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2" t="str">
        <f>IF(AND(January[[#This Row],[Start Date of Most Recent Job]]&lt;&gt;"",January[[#This Row],[End Date of Most Recent Job]]&lt;&gt;""),DATEDIF(January[[#This Row],[Start Date of Most Recent Job]],January[[#This Row],[End Date of Most Recent Job]],"D"),"")</f>
        <v/>
      </c>
      <c r="T12">
        <f ca="1">LEN(January[[#This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3" t="str">
        <f>IF(AND(January[[#This Row],[Start Date of Most Recent Job]]&lt;&gt;"",January[[#This Row],[End Date of Most Recent Job]]&lt;&gt;""),DATEDIF(January[[#This Row],[Start Date of Most Recent Job]],January[[#This Row],[End Date of Most Recent Job]],"D"),"")</f>
        <v/>
      </c>
      <c r="T13">
        <f ca="1">LEN(January[[#This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4" t="str">
        <f>IF(AND(January[[#This Row],[Start Date of Most Recent Job]]&lt;&gt;"",January[[#This Row],[End Date of Most Recent Job]]&lt;&gt;""),DATEDIF(January[[#This Row],[Start Date of Most Recent Job]],January[[#This Row],[End Date of Most Recent Job]],"D"),"")</f>
        <v/>
      </c>
      <c r="T14">
        <f ca="1">LEN(January[[#This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5" t="str">
        <f>IF(AND(January[[#This Row],[Start Date of Most Recent Job]]&lt;&gt;"",January[[#This Row],[End Date of Most Recent Job]]&lt;&gt;""),DATEDIF(January[[#This Row],[Start Date of Most Recent Job]],January[[#This Row],[End Date of Most Recent Job]],"D"),"")</f>
        <v/>
      </c>
      <c r="T15">
        <f ca="1">LEN(January[[#This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6" t="str">
        <f>IF(AND(January[[#This Row],[Start Date of Most Recent Job]]&lt;&gt;"",January[[#This Row],[End Date of Most Recent Job]]&lt;&gt;""),DATEDIF(January[[#This Row],[Start Date of Most Recent Job]],January[[#This Row],[End Date of Most Recent Job]],"D"),"")</f>
        <v/>
      </c>
      <c r="T16">
        <f ca="1">LEN(January[[#This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7" t="str">
        <f>IF(AND(January[[#This Row],[Start Date of Most Recent Job]]&lt;&gt;"",January[[#This Row],[End Date of Most Recent Job]]&lt;&gt;""),DATEDIF(January[[#This Row],[Start Date of Most Recent Job]],January[[#This Row],[End Date of Most Recent Job]],"D"),"")</f>
        <v/>
      </c>
      <c r="T17">
        <f ca="1">LEN(January[[#This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8" t="str">
        <f>IF(AND(January[[#This Row],[Start Date of Most Recent Job]]&lt;&gt;"",January[[#This Row],[End Date of Most Recent Job]]&lt;&gt;""),DATEDIF(January[[#This Row],[Start Date of Most Recent Job]],January[[#This Row],[End Date of Most Recent Job]],"D"),"")</f>
        <v/>
      </c>
      <c r="T18">
        <f ca="1">LEN(January[[#This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19" t="str">
        <f>IF(AND(January[[#This Row],[Start Date of Most Recent Job]]&lt;&gt;"",January[[#This Row],[End Date of Most Recent Job]]&lt;&gt;""),DATEDIF(January[[#This Row],[Start Date of Most Recent Job]],January[[#This Row],[End Date of Most Recent Job]],"D"),"")</f>
        <v/>
      </c>
      <c r="T19">
        <f ca="1">LEN(January[[#This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0" t="str">
        <f>IF(AND(January[[#This Row],[Start Date of Most Recent Job]]&lt;&gt;"",January[[#This Row],[End Date of Most Recent Job]]&lt;&gt;""),DATEDIF(January[[#This Row],[Start Date of Most Recent Job]],January[[#This Row],[End Date of Most Recent Job]],"D"),"")</f>
        <v/>
      </c>
      <c r="T20">
        <f ca="1">LEN(January[[#This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1" t="str">
        <f>IF(AND(January[[#This Row],[Start Date of Most Recent Job]]&lt;&gt;"",January[[#This Row],[End Date of Most Recent Job]]&lt;&gt;""),DATEDIF(January[[#This Row],[Start Date of Most Recent Job]],January[[#This Row],[End Date of Most Recent Job]],"D"),"")</f>
        <v/>
      </c>
      <c r="T21">
        <f ca="1">LEN(January[[#This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2" t="str">
        <f>IF(AND(January[[#This Row],[Start Date of Most Recent Job]]&lt;&gt;"",January[[#This Row],[End Date of Most Recent Job]]&lt;&gt;""),DATEDIF(January[[#This Row],[Start Date of Most Recent Job]],January[[#This Row],[End Date of Most Recent Job]],"D"),"")</f>
        <v/>
      </c>
      <c r="T22">
        <f ca="1">LEN(January[[#This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3" t="str">
        <f>IF(AND(January[[#This Row],[Start Date of Most Recent Job]]&lt;&gt;"",January[[#This Row],[End Date of Most Recent Job]]&lt;&gt;""),DATEDIF(January[[#This Row],[Start Date of Most Recent Job]],January[[#This Row],[End Date of Most Recent Job]],"D"),"")</f>
        <v/>
      </c>
      <c r="T23">
        <f ca="1">LEN(January[[#This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4" t="str">
        <f>IF(AND(January[[#This Row],[Start Date of Most Recent Job]]&lt;&gt;"",January[[#This Row],[End Date of Most Recent Job]]&lt;&gt;""),DATEDIF(January[[#This Row],[Start Date of Most Recent Job]],January[[#This Row],[End Date of Most Recent Job]],"D"),"")</f>
        <v/>
      </c>
      <c r="T24">
        <f ca="1">LEN(January[[#This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5" t="str">
        <f>IF(AND(January[[#This Row],[Start Date of Most Recent Job]]&lt;&gt;"",January[[#This Row],[End Date of Most Recent Job]]&lt;&gt;""),DATEDIF(January[[#This Row],[Start Date of Most Recent Job]],January[[#This Row],[End Date of Most Recent Job]],"D"),"")</f>
        <v/>
      </c>
      <c r="T25">
        <f ca="1">LEN(January[[#This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6" t="str">
        <f>IF(AND(January[[#This Row],[Start Date of Most Recent Job]]&lt;&gt;"",January[[#This Row],[End Date of Most Recent Job]]&lt;&gt;""),DATEDIF(January[[#This Row],[Start Date of Most Recent Job]],January[[#This Row],[End Date of Most Recent Job]],"D"),"")</f>
        <v/>
      </c>
      <c r="T26">
        <f ca="1">LEN(January[[#This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7" t="str">
        <f>IF(AND(January[[#This Row],[Start Date of Most Recent Job]]&lt;&gt;"",January[[#This Row],[End Date of Most Recent Job]]&lt;&gt;""),DATEDIF(January[[#This Row],[Start Date of Most Recent Job]],January[[#This Row],[End Date of Most Recent Job]],"D"),"")</f>
        <v/>
      </c>
      <c r="T27">
        <f ca="1">LEN(January[[#This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8" t="str">
        <f>IF(AND(January[[#This Row],[Start Date of Most Recent Job]]&lt;&gt;"",January[[#This Row],[End Date of Most Recent Job]]&lt;&gt;""),DATEDIF(January[[#This Row],[Start Date of Most Recent Job]],January[[#This Row],[End Date of Most Recent Job]],"D"),"")</f>
        <v/>
      </c>
      <c r="T28">
        <f ca="1">LEN(January[[#This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29" t="str">
        <f>IF(AND(January[[#This Row],[Start Date of Most Recent Job]]&lt;&gt;"",January[[#This Row],[End Date of Most Recent Job]]&lt;&gt;""),DATEDIF(January[[#This Row],[Start Date of Most Recent Job]],January[[#This Row],[End Date of Most Recent Job]],"D"),"")</f>
        <v/>
      </c>
      <c r="T29">
        <f ca="1">LEN(January[[#This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0" t="str">
        <f>IF(AND(January[[#This Row],[Start Date of Most Recent Job]]&lt;&gt;"",January[[#This Row],[End Date of Most Recent Job]]&lt;&gt;""),DATEDIF(January[[#This Row],[Start Date of Most Recent Job]],January[[#This Row],[End Date of Most Recent Job]],"D"),"")</f>
        <v/>
      </c>
      <c r="T30">
        <f ca="1">LEN(January[[#This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1" t="str">
        <f>IF(AND(January[[#This Row],[Start Date of Most Recent Job]]&lt;&gt;"",January[[#This Row],[End Date of Most Recent Job]]&lt;&gt;""),DATEDIF(January[[#This Row],[Start Date of Most Recent Job]],January[[#This Row],[End Date of Most Recent Job]],"D"),"")</f>
        <v/>
      </c>
      <c r="T31">
        <f ca="1">LEN(January[[#This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2" t="str">
        <f>IF(AND(January[[#This Row],[Start Date of Most Recent Job]]&lt;&gt;"",January[[#This Row],[End Date of Most Recent Job]]&lt;&gt;""),DATEDIF(January[[#This Row],[Start Date of Most Recent Job]],January[[#This Row],[End Date of Most Recent Job]],"D"),"")</f>
        <v/>
      </c>
      <c r="T32">
        <f ca="1">LEN(January[[#This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3" t="str">
        <f>IF(AND(January[[#This Row],[Start Date of Most Recent Job]]&lt;&gt;"",January[[#This Row],[End Date of Most Recent Job]]&lt;&gt;""),DATEDIF(January[[#This Row],[Start Date of Most Recent Job]],January[[#This Row],[End Date of Most Recent Job]],"D"),"")</f>
        <v/>
      </c>
      <c r="T33">
        <f ca="1">LEN(January[[#This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4" t="str">
        <f>IF(AND(January[[#This Row],[Start Date of Most Recent Job]]&lt;&gt;"",January[[#This Row],[End Date of Most Recent Job]]&lt;&gt;""),DATEDIF(January[[#This Row],[Start Date of Most Recent Job]],January[[#This Row],[End Date of Most Recent Job]],"D"),"")</f>
        <v/>
      </c>
      <c r="T34">
        <f ca="1">LEN(January[[#This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5" t="str">
        <f>IF(AND(January[[#This Row],[Start Date of Most Recent Job]]&lt;&gt;"",January[[#This Row],[End Date of Most Recent Job]]&lt;&gt;""),DATEDIF(January[[#This Row],[Start Date of Most Recent Job]],January[[#This Row],[End Date of Most Recent Job]],"D"),"")</f>
        <v/>
      </c>
      <c r="T35">
        <f ca="1">LEN(January[[#This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6" t="str">
        <f>IF(AND(January[[#This Row],[Start Date of Most Recent Job]]&lt;&gt;"",January[[#This Row],[End Date of Most Recent Job]]&lt;&gt;""),DATEDIF(January[[#This Row],[Start Date of Most Recent Job]],January[[#This Row],[End Date of Most Recent Job]],"D"),"")</f>
        <v/>
      </c>
      <c r="T36">
        <f ca="1">LEN(January[[#This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IF(COUNTA(January[[#This Row],[Client''s Last Name]:[ Hourly Pay]])&gt;0,
IF(January[[#This Row],[Client''s Last Name]]="",
"There appears to be data entered in this row, but no client last name. Please fill in the client's last name.",
IF(January[[#This Row],[Client''s First Name]]="",
"There appears to be data entered in this row, but no client first name. Please fill in the client's first name.",
IF(January[[#This Row],[Client ID]]="",
"There appears to be data entered in this row, but no Client ID. Please fill in the client ID.",
IF(January[[#This Row],[Most Recent Clubhouse Attendance Date]]="",
"There appears to be data entered in this row, but no Clubhouse Attendance Date. Please fill in the Clubhouse Attendance Date.",
IF(January[[#This Row],[Did this Client Receive Pre-Employment Supports this Month?
(Yes/No)]]="",
"There appears to be data entered in this row, but no Pre-Employment Support Services entry. Please fill in Pre-Employment Support Services.",
IF(January[[#This Row],[Is This Client Receiving Benefits?
(Yes/No)]]="",
"There appears to be data entered in this row, but no Client Benefits entry. Please fill in Client Benefits.",
IF(January[[#This Row],[Did This Client Receive Supported Employment Services this Month?
(Yes/No)]]="",
"There appears to be data entered in this row, but no Supported Employment Services entry. Please fill in Supported Employment Services.",
IF(AND(COUNTA(January[[#This Row],[Supported Employment Initial Assessment Completion Date]:[ Hourly Pay]])&gt;0,January[[#This Row],[Did This Client Receive Supported Employment Services this Month?
(Yes/No)]]="No"),
"Client is listed as not receiving supported employment, but supported employment-specific fields are filled in.",
IF(AND(COUNTA(January[[#This Row],[Start Date of Most Recent Job]],January[[#This Row],[Employer Name ]:[ Hourly Pay]])&lt;5,January[[#This Row],[Did This Client Receive Supported Employment Services this Month?
(Yes/No)]]="Yes"),
"Client is listed as receiving supported employment, but some job information is blank.",
IF(AND(January[[#This Row],[Did this Client Receive Pre-Employment Supports this Month?
(Yes/No)]]&lt;&gt;"",COUNTIFS(Background!$G$2:$G$3,January[[#This Row],[Did this Client Receive Pre-Employment Supports this Month?
(Yes/No)]])=0),
"The entry in Receiving Pre-Employment Supports? appears to be something other than Yes or No. Please enter Yes or No",
IF(AND(January[[#This Row],[Did this Client Receive Pre-Employment Supports this Month?
(Yes/No)]]&lt;&gt;"",COUNTIFS(Background!$G$2:$G$3,January[[#This Row],[Did this Client Receive Pre-Employment Supports this Month?
(Yes/No)]])=0),
"The entry in Receiving Benefits? appears to be something other than Yes or No. Please enter Yes or No",
IF(AND(January[[#This Row],[Did This Client Receive Supported Employment Services this Month?
(Yes/No)]]&lt;&gt;"",COUNTIFS(Background!$G$2:$G$3,January[[#This Row],[Did This Client Receive Supported Employment Services this Month?
(Yes/No)]])=0),
"The entry in Receiving Supported Employment Services? appears to be something other than Yes or No. Please enter Yes or No",
IF(AND(January[[#This Row],[End Date of Most Recent Job]]&lt;&gt;"",January[[#This Row],[Start Date of Most Recent Job]]=""),
"There appears to be an End Date of Most Recent Job entered, but no Start Date of Most Recent Job.",
IF(AND(January[[#This Row],[Most Recent Clubhouse Attendance Date]]&lt;&gt;"",OR(January[[#This Row],[Most Recent Clubhouse Attendance Date]]&lt;DATE('Instructions &amp; Definitions'!$B$2-1,7,1),January[[#This Row],[Most Recent Clubhouse Attendance Date]]&gt;TODAY())),
"Clubhouse Attendance Date is either before the beginning of the fiscal year or after today's date.",
IF(AND(January[[#This Row],[Supported Employment Initial Assessment Completion Date]]&lt;&gt;"",OR(January[[#This Row],[Supported Employment Initial Assessment Completion Date]]&lt;DATE('Instructions &amp; Definitions'!$B$2-1,7,1),January[[#This Row],[Supported Employment Initial Assessment Completion Date]]&gt;TODAY())),
"SE Initial Assessment Completion Date is either before the beginning of the fiscal year or after today's date.",
IF(AND(January[[#This Row],[Supported Employment Initial Service Plan Creation Date]]&lt;&gt;"",OR(January[[#This Row],[Supported Employment Initial Service Plan Creation Date]]&lt;DATE('Instructions &amp; Definitions'!$B$2-1,7,1),January[[#This Row],[Supported Employment Initial Service Plan Creation Date]]&gt;TODAY())),
"SE Initial Service Plan Creation Date is either before the beginning of the fiscal year or after today's date.",
IF(AND(January[[#This Row],[Most Recent Supported Employment Service Date]]&lt;&gt;"",OR(January[[#This Row],[Most Recent Supported Employment Service Date]]&lt;DATE('Instructions &amp; Definitions'!$B$2-1,7,1),January[[#This Row],[Most Recent Supported Employment Service Date]]&gt;TODAY())),
"Supported Employment Service Date is either before the beginning of the fiscal year or after today's date.",
IF(AND(January[[#This Row],[Start Date of Most Recent Job]]&lt;&gt;"",OR(January[[#This Row],[Start Date of Most Recent Job]]&lt;DATE('Instructions &amp; Definitions'!$B$2-1,7,1),January[[#This Row],[Start Date of Most Recent Job]]&gt;TODAY())),
"Start Date of Most Recent Job is either before the beginning of the fiscal year or after today's date.",
IF(AND(January[[#This Row],[End Date of Most Recent Job]]&lt;&gt;"",OR(January[[#This Row],[End Date of Most Recent Job]]&lt;DATE('Instructions &amp; Definitions'!$B$2-1,7,1),January[[#This Row],[End Date of Most Recent Job]]&gt;TODAY())),
"End Date of Most Recent Job is either before the beginning of the fiscal year or after today's date.",
IF(AND(January[[#This Row],[Average '# Hours Worked Per Week]]&lt;&gt;"",January[[#This Row],[Average '# Hours Worked Per Week]]&lt;=0),
"Average # Hours Worked Per Week is 0 or less.",
IF(AND(January[[#This Row],[Average '# Hours Worked Per Week]]&lt;&gt;"",January[[#This Row],[Average '# Hours Worked Per Week]]&gt;168),
"Average # Hours Worked Per Week is more than 168.",
IF(AND(January[[#This Row],[ Hourly Pay]]&lt;&gt;"",January[[#This Row],[ Hourly Pay]]&lt;=0),
"Hourly Pay is 0 or less.",
IF(AND(January[[#This Row],[ Hourly Pay]]&lt;&gt;"",January[[#This Row],[ Hourly Pay]]&gt;100),
"Hourly Pay is more than 100.",
IF(AND(January[[#This Row],[Did This Client Receive Supported Employment Services this Month?
(Yes/No)]]="Yes",TRIM(January[[#This Row],[Supported Employment Discharge Date]])="",COUNTA(February[[Client''s Last Name]:[ Hourly Pay]])&gt;0,COUNTIFS(February[Client ID],January[[#This Row],[Client ID]],February[Did This Client Receive Supported Employment Services this Month?
(Yes/No)],"Yes")=0),
"This client has no discharge date, but is not listed on next month's tab as receiving supported employment.",
IF(January[[#This Row],[Supported Employment Discharge Date]]&lt;&gt;"",
IF(OR(January[[#This Row],[Supported Employment Discharge Date]]&lt;DATE('Instructions &amp; Definitions'!$B$2-1,7,1),January[[#This Row],[Supported Employment Discharge Date]]&gt;TODAY()),
"Supported Employment Discharge Date is either before the beginning of the fiscal year or after today's date.",
IF(January[[#This Row],[Supported Employment Discharge Date]]&lt;January[[#This Row],[Supported Employment Initial Assessment Completion Date]],
"SE Discharge Date is before Initial Assessment Date.",
IF(January[[#This Row],[Supported Employment Discharge Date]]&lt;January[[#This Row],[Supported Employment Initial Service Plan Creation Date]],
"SE Discharge Date is before Service Plan Creation Date.",
IF(January[[#This Row],[Supported Employment Discharge Date]]&lt;January[[#This Row],[Most Recent Supported Employment Service Date]],
"SE Discharge Date is before Most Recent SE Service Date.",
IF(January[[#This Row],[Supported Employment Discharge Date]]&lt;January[[#This Row],[Start Date of Most Recent Job]],
"SE Discharge Date is before Start Date of Most Recent Job.",
""))))),""))))))))))))))))))))))))),"")</f>
        <v/>
      </c>
      <c r="S37" t="str">
        <f>IF(AND(January[[#This Row],[Start Date of Most Recent Job]]&lt;&gt;"",January[[#This Row],[End Date of Most Recent Job]]&lt;&gt;""),DATEDIF(January[[#This Row],[Start Date of Most Recent Job]],January[[#This Row],[End Date of Most Recent Job]],"D"),"")</f>
        <v/>
      </c>
      <c r="T37">
        <f ca="1">LEN(January[[#This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5" priority="1">
      <formula>$G2&lt;&gt;"Yes"</formula>
    </cfRule>
  </conditionalFormatting>
  <dataValidations count="4">
    <dataValidation type="list" allowBlank="1" showInputMessage="1" showErrorMessage="1" sqref="F2:F37" xr:uid="{1655B675-FCA9-4046-876A-5EEEC114131B}">
      <formula1>"Yes,No"</formula1>
    </dataValidation>
    <dataValidation type="decimal" errorStyle="warning" allowBlank="1" showInputMessage="1" showErrorMessage="1" error="Please enter a number between 0 and 168." sqref="P2:P37" xr:uid="{5BD9A06F-92A2-4640-BBF8-11F629483153}">
      <formula1>0</formula1>
      <formula2>168</formula2>
    </dataValidation>
    <dataValidation type="list" allowBlank="1" showInputMessage="1" showErrorMessage="1" sqref="E2:E37 G2:G37" xr:uid="{685E4912-DB3E-494C-8302-C7A8EBE79123}">
      <formula1>"Yes, No"</formula1>
    </dataValidation>
    <dataValidation type="decimal" errorStyle="warning" allowBlank="1" showInputMessage="1" showErrorMessage="1" error="Please enter a value greater than 0 and less than 100." sqref="Q1:Q1048576" xr:uid="{57EDB080-4302-4C83-A6A3-45FC10211D9D}">
      <formula1>0.01</formula1>
      <formula2>100</formula2>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5DD8B370-0519-4414-A6ED-BF538C993A9F}">
          <x14:formula1>
            <xm:f>DATE('Instructions &amp; Definitions'!$B$2-1,7,1)</xm:f>
          </x14:formula1>
          <x14:formula2>
            <xm:f>TODAY()</xm:f>
          </x14:formula2>
          <xm:sqref>H2:M37 D2:D37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70A6D-F96C-47E6-83DD-54DB9D973302}">
  <sheetPr>
    <pageSetUpPr fitToPage="1"/>
  </sheetPr>
  <dimension ref="A1:T185"/>
  <sheetViews>
    <sheetView view="pageLayout" zoomScale="70" zoomScaleNormal="100" zoomScalePageLayoutView="70" workbookViewId="0">
      <selection activeCell="R2" sqref="R2"/>
    </sheetView>
  </sheetViews>
  <sheetFormatPr defaultRowHeight="14.5" x14ac:dyDescent="0.35"/>
  <cols>
    <col min="1" max="1" width="25.7265625" style="4" bestFit="1" customWidth="1"/>
    <col min="2" max="2" width="22" style="21" customWidth="1"/>
    <col min="3" max="7" width="26.7265625" style="21" customWidth="1"/>
    <col min="8" max="11" width="19.1796875" customWidth="1"/>
    <col min="12" max="13" width="21.26953125" customWidth="1"/>
    <col min="14" max="14" width="24.7265625" style="5" customWidth="1"/>
    <col min="15" max="15" width="19.7265625" style="22" customWidth="1"/>
    <col min="16" max="16" width="17.81640625" style="21" customWidth="1"/>
    <col min="18" max="18" width="138.453125" bestFit="1" customWidth="1"/>
    <col min="19" max="20" width="0" hidden="1" customWidth="1"/>
  </cols>
  <sheetData>
    <row r="1" spans="1:20" ht="66.75" customHeight="1" x14ac:dyDescent="0.35">
      <c r="A1" s="6" t="s">
        <v>5</v>
      </c>
      <c r="B1" s="6" t="s">
        <v>6</v>
      </c>
      <c r="C1" s="7" t="s">
        <v>4</v>
      </c>
      <c r="D1" s="7" t="s">
        <v>28</v>
      </c>
      <c r="E1" s="8" t="s">
        <v>62</v>
      </c>
      <c r="F1" s="6" t="s">
        <v>56</v>
      </c>
      <c r="G1" s="7" t="s">
        <v>55</v>
      </c>
      <c r="H1" s="8" t="s">
        <v>68</v>
      </c>
      <c r="I1" s="8" t="s">
        <v>75</v>
      </c>
      <c r="J1" s="8" t="s">
        <v>76</v>
      </c>
      <c r="K1" s="8" t="s">
        <v>73</v>
      </c>
      <c r="L1" s="10" t="s">
        <v>0</v>
      </c>
      <c r="M1" s="8" t="s">
        <v>3</v>
      </c>
      <c r="N1" s="6" t="s">
        <v>1</v>
      </c>
      <c r="O1" s="6" t="s">
        <v>2</v>
      </c>
      <c r="P1" s="9" t="s">
        <v>24</v>
      </c>
      <c r="Q1" s="11" t="s">
        <v>23</v>
      </c>
      <c r="R1" s="8" t="s">
        <v>8</v>
      </c>
      <c r="S1" s="29" t="s">
        <v>83</v>
      </c>
      <c r="T1" s="29" t="s">
        <v>87</v>
      </c>
    </row>
    <row r="2" spans="1:20" ht="14.25" customHeight="1" x14ac:dyDescent="0.35">
      <c r="A2" s="12"/>
      <c r="B2" s="12"/>
      <c r="C2" s="1"/>
      <c r="D2" s="25"/>
      <c r="E2" s="1"/>
      <c r="F2" s="14"/>
      <c r="G2" s="1"/>
      <c r="H2" s="13"/>
      <c r="I2" s="13"/>
      <c r="J2" s="13"/>
      <c r="K2" s="13"/>
      <c r="L2" s="13"/>
      <c r="M2" s="13"/>
      <c r="N2" s="14"/>
      <c r="O2" s="14"/>
      <c r="P2" s="2"/>
      <c r="Q2" s="15"/>
      <c r="R2"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 t="str">
        <f>IF(AND(February[[#This Row],[Start Date of Most Recent Job]]&lt;&gt;"",February[[#This Row],[End Date of Most Recent Job]]&lt;&gt;""),DATEDIF(February[[#This Row],[Start Date of Most Recent Job]],February[[#This Row],[End Date of Most Recent Job]],"D"),"")</f>
        <v/>
      </c>
      <c r="T2">
        <f ca="1">LEN(February[[#This Row],[Missing/Incorrect Values]])</f>
        <v>0</v>
      </c>
    </row>
    <row r="3" spans="1:20" x14ac:dyDescent="0.35">
      <c r="A3" s="12"/>
      <c r="B3" s="12"/>
      <c r="C3" s="1"/>
      <c r="D3" s="25"/>
      <c r="E3" s="1"/>
      <c r="F3" s="14"/>
      <c r="G3" s="1"/>
      <c r="H3" s="13"/>
      <c r="I3" s="13"/>
      <c r="J3" s="13"/>
      <c r="K3" s="13"/>
      <c r="L3" s="13"/>
      <c r="M3" s="13"/>
      <c r="N3" s="14"/>
      <c r="O3" s="14"/>
      <c r="P3" s="2"/>
      <c r="Q3" s="15"/>
      <c r="R3"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 t="str">
        <f>IF(AND(February[[#This Row],[Start Date of Most Recent Job]]&lt;&gt;"",February[[#This Row],[End Date of Most Recent Job]]&lt;&gt;""),DATEDIF(February[[#This Row],[Start Date of Most Recent Job]],February[[#This Row],[End Date of Most Recent Job]],"D"),"")</f>
        <v/>
      </c>
      <c r="T3">
        <f ca="1">LEN(February[[#This Row],[Missing/Incorrect Values]])</f>
        <v>0</v>
      </c>
    </row>
    <row r="4" spans="1:20" x14ac:dyDescent="0.35">
      <c r="A4" s="12"/>
      <c r="B4" s="12"/>
      <c r="C4" s="1"/>
      <c r="D4" s="25"/>
      <c r="E4" s="1"/>
      <c r="F4" s="14"/>
      <c r="G4" s="1"/>
      <c r="H4" s="13"/>
      <c r="I4" s="13"/>
      <c r="J4" s="13"/>
      <c r="K4" s="13"/>
      <c r="L4" s="13"/>
      <c r="M4" s="13"/>
      <c r="N4" s="14"/>
      <c r="O4" s="14"/>
      <c r="P4" s="2"/>
      <c r="Q4" s="15"/>
      <c r="R4"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4" t="str">
        <f>IF(AND(February[[#This Row],[Start Date of Most Recent Job]]&lt;&gt;"",February[[#This Row],[End Date of Most Recent Job]]&lt;&gt;""),DATEDIF(February[[#This Row],[Start Date of Most Recent Job]],February[[#This Row],[End Date of Most Recent Job]],"D"),"")</f>
        <v/>
      </c>
      <c r="T4">
        <f ca="1">LEN(February[[#This Row],[Missing/Incorrect Values]])</f>
        <v>0</v>
      </c>
    </row>
    <row r="5" spans="1:20" x14ac:dyDescent="0.35">
      <c r="A5" s="12"/>
      <c r="B5" s="12"/>
      <c r="C5" s="1"/>
      <c r="D5" s="25"/>
      <c r="E5" s="1"/>
      <c r="F5" s="14"/>
      <c r="G5" s="1"/>
      <c r="H5" s="13"/>
      <c r="I5" s="13"/>
      <c r="J5" s="13"/>
      <c r="K5" s="13"/>
      <c r="L5" s="13"/>
      <c r="M5" s="13"/>
      <c r="N5" s="14"/>
      <c r="O5" s="14"/>
      <c r="P5" s="2"/>
      <c r="Q5" s="15"/>
      <c r="R5"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5" t="str">
        <f>IF(AND(February[[#This Row],[Start Date of Most Recent Job]]&lt;&gt;"",February[[#This Row],[End Date of Most Recent Job]]&lt;&gt;""),DATEDIF(February[[#This Row],[Start Date of Most Recent Job]],February[[#This Row],[End Date of Most Recent Job]],"D"),"")</f>
        <v/>
      </c>
      <c r="T5">
        <f ca="1">LEN(February[[#This Row],[Missing/Incorrect Values]])</f>
        <v>0</v>
      </c>
    </row>
    <row r="6" spans="1:20" x14ac:dyDescent="0.35">
      <c r="A6" s="12"/>
      <c r="B6" s="12"/>
      <c r="C6" s="1"/>
      <c r="D6" s="25"/>
      <c r="E6" s="1"/>
      <c r="F6" s="14"/>
      <c r="G6" s="1"/>
      <c r="H6" s="13"/>
      <c r="I6" s="13"/>
      <c r="J6" s="13"/>
      <c r="K6" s="13"/>
      <c r="L6" s="13"/>
      <c r="M6" s="13"/>
      <c r="N6" s="14"/>
      <c r="O6" s="14"/>
      <c r="P6" s="2"/>
      <c r="Q6" s="15"/>
      <c r="R6"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6" t="str">
        <f>IF(AND(February[[#This Row],[Start Date of Most Recent Job]]&lt;&gt;"",February[[#This Row],[End Date of Most Recent Job]]&lt;&gt;""),DATEDIF(February[[#This Row],[Start Date of Most Recent Job]],February[[#This Row],[End Date of Most Recent Job]],"D"),"")</f>
        <v/>
      </c>
      <c r="T6">
        <f ca="1">LEN(February[[#This Row],[Missing/Incorrect Values]])</f>
        <v>0</v>
      </c>
    </row>
    <row r="7" spans="1:20" x14ac:dyDescent="0.35">
      <c r="A7" s="12"/>
      <c r="B7" s="12"/>
      <c r="C7" s="1"/>
      <c r="D7" s="25"/>
      <c r="E7" s="1"/>
      <c r="F7" s="14"/>
      <c r="G7" s="1"/>
      <c r="H7" s="13"/>
      <c r="I7" s="13"/>
      <c r="J7" s="13"/>
      <c r="K7" s="13"/>
      <c r="L7" s="13"/>
      <c r="M7" s="13"/>
      <c r="N7" s="14"/>
      <c r="O7" s="14"/>
      <c r="P7" s="2"/>
      <c r="Q7" s="15"/>
      <c r="R7"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7" t="str">
        <f>IF(AND(February[[#This Row],[Start Date of Most Recent Job]]&lt;&gt;"",February[[#This Row],[End Date of Most Recent Job]]&lt;&gt;""),DATEDIF(February[[#This Row],[Start Date of Most Recent Job]],February[[#This Row],[End Date of Most Recent Job]],"D"),"")</f>
        <v/>
      </c>
      <c r="T7">
        <f ca="1">LEN(February[[#This Row],[Missing/Incorrect Values]])</f>
        <v>0</v>
      </c>
    </row>
    <row r="8" spans="1:20" x14ac:dyDescent="0.35">
      <c r="A8" s="12"/>
      <c r="B8" s="12"/>
      <c r="C8" s="1"/>
      <c r="D8" s="25"/>
      <c r="E8" s="1"/>
      <c r="F8" s="14"/>
      <c r="G8" s="1"/>
      <c r="H8" s="13"/>
      <c r="I8" s="13"/>
      <c r="J8" s="13"/>
      <c r="K8" s="13"/>
      <c r="L8" s="13"/>
      <c r="M8" s="13"/>
      <c r="N8" s="14"/>
      <c r="O8" s="14"/>
      <c r="P8" s="2"/>
      <c r="Q8" s="15"/>
      <c r="R8"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8" t="str">
        <f>IF(AND(February[[#This Row],[Start Date of Most Recent Job]]&lt;&gt;"",February[[#This Row],[End Date of Most Recent Job]]&lt;&gt;""),DATEDIF(February[[#This Row],[Start Date of Most Recent Job]],February[[#This Row],[End Date of Most Recent Job]],"D"),"")</f>
        <v/>
      </c>
      <c r="T8">
        <f ca="1">LEN(February[[#This Row],[Missing/Incorrect Values]])</f>
        <v>0</v>
      </c>
    </row>
    <row r="9" spans="1:20" x14ac:dyDescent="0.35">
      <c r="A9" s="12"/>
      <c r="B9" s="12"/>
      <c r="C9" s="1"/>
      <c r="D9" s="25"/>
      <c r="E9" s="1"/>
      <c r="F9" s="14"/>
      <c r="G9" s="1"/>
      <c r="H9" s="13"/>
      <c r="I9" s="13"/>
      <c r="J9" s="13"/>
      <c r="K9" s="13"/>
      <c r="L9" s="13"/>
      <c r="M9" s="13"/>
      <c r="N9" s="14"/>
      <c r="O9" s="14"/>
      <c r="P9" s="2"/>
      <c r="Q9" s="15"/>
      <c r="R9"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9" t="str">
        <f>IF(AND(February[[#This Row],[Start Date of Most Recent Job]]&lt;&gt;"",February[[#This Row],[End Date of Most Recent Job]]&lt;&gt;""),DATEDIF(February[[#This Row],[Start Date of Most Recent Job]],February[[#This Row],[End Date of Most Recent Job]],"D"),"")</f>
        <v/>
      </c>
      <c r="T9">
        <f ca="1">LEN(February[[#This Row],[Missing/Incorrect Values]])</f>
        <v>0</v>
      </c>
    </row>
    <row r="10" spans="1:20" x14ac:dyDescent="0.35">
      <c r="A10" s="12"/>
      <c r="B10" s="12"/>
      <c r="C10" s="1"/>
      <c r="D10" s="25"/>
      <c r="E10" s="1"/>
      <c r="F10" s="14"/>
      <c r="G10" s="1"/>
      <c r="H10" s="13"/>
      <c r="I10" s="13"/>
      <c r="J10" s="13"/>
      <c r="K10" s="13"/>
      <c r="L10" s="13"/>
      <c r="M10" s="13"/>
      <c r="N10" s="14"/>
      <c r="O10" s="14"/>
      <c r="P10" s="2"/>
      <c r="Q10" s="15"/>
      <c r="R10"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0" t="str">
        <f>IF(AND(February[[#This Row],[Start Date of Most Recent Job]]&lt;&gt;"",February[[#This Row],[End Date of Most Recent Job]]&lt;&gt;""),DATEDIF(February[[#This Row],[Start Date of Most Recent Job]],February[[#This Row],[End Date of Most Recent Job]],"D"),"")</f>
        <v/>
      </c>
      <c r="T10">
        <f ca="1">LEN(February[[#This Row],[Missing/Incorrect Values]])</f>
        <v>0</v>
      </c>
    </row>
    <row r="11" spans="1:20" x14ac:dyDescent="0.35">
      <c r="A11" s="12"/>
      <c r="B11" s="12"/>
      <c r="C11" s="1"/>
      <c r="D11" s="25"/>
      <c r="E11" s="1"/>
      <c r="F11" s="14"/>
      <c r="G11" s="1"/>
      <c r="H11" s="13"/>
      <c r="I11" s="13"/>
      <c r="J11" s="13"/>
      <c r="K11" s="13"/>
      <c r="L11" s="13"/>
      <c r="M11" s="13"/>
      <c r="N11" s="14"/>
      <c r="O11" s="14"/>
      <c r="P11" s="2"/>
      <c r="Q11" s="15"/>
      <c r="R11"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1" t="str">
        <f>IF(AND(February[[#This Row],[Start Date of Most Recent Job]]&lt;&gt;"",February[[#This Row],[End Date of Most Recent Job]]&lt;&gt;""),DATEDIF(February[[#This Row],[Start Date of Most Recent Job]],February[[#This Row],[End Date of Most Recent Job]],"D"),"")</f>
        <v/>
      </c>
      <c r="T11">
        <f ca="1">LEN(February[[#This Row],[Missing/Incorrect Values]])</f>
        <v>0</v>
      </c>
    </row>
    <row r="12" spans="1:20" x14ac:dyDescent="0.35">
      <c r="A12" s="12"/>
      <c r="B12" s="12"/>
      <c r="C12" s="1"/>
      <c r="D12" s="25"/>
      <c r="E12" s="1"/>
      <c r="F12" s="14"/>
      <c r="G12" s="1"/>
      <c r="H12" s="13"/>
      <c r="I12" s="13"/>
      <c r="J12" s="13"/>
      <c r="K12" s="13"/>
      <c r="L12" s="13"/>
      <c r="M12" s="13"/>
      <c r="N12" s="14"/>
      <c r="O12" s="14"/>
      <c r="P12" s="2"/>
      <c r="Q12" s="15"/>
      <c r="R12"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2" t="str">
        <f>IF(AND(February[[#This Row],[Start Date of Most Recent Job]]&lt;&gt;"",February[[#This Row],[End Date of Most Recent Job]]&lt;&gt;""),DATEDIF(February[[#This Row],[Start Date of Most Recent Job]],February[[#This Row],[End Date of Most Recent Job]],"D"),"")</f>
        <v/>
      </c>
      <c r="T12">
        <f ca="1">LEN(February[[#This Row],[Missing/Incorrect Values]])</f>
        <v>0</v>
      </c>
    </row>
    <row r="13" spans="1:20" x14ac:dyDescent="0.35">
      <c r="A13" s="12"/>
      <c r="B13" s="12"/>
      <c r="C13" s="1"/>
      <c r="D13" s="25"/>
      <c r="E13" s="1"/>
      <c r="F13" s="14"/>
      <c r="G13" s="1"/>
      <c r="H13" s="13"/>
      <c r="I13" s="13"/>
      <c r="J13" s="13"/>
      <c r="K13" s="13"/>
      <c r="L13" s="13"/>
      <c r="M13" s="13"/>
      <c r="N13" s="14"/>
      <c r="O13" s="14"/>
      <c r="P13" s="2"/>
      <c r="Q13" s="15"/>
      <c r="R13"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3" t="str">
        <f>IF(AND(February[[#This Row],[Start Date of Most Recent Job]]&lt;&gt;"",February[[#This Row],[End Date of Most Recent Job]]&lt;&gt;""),DATEDIF(February[[#This Row],[Start Date of Most Recent Job]],February[[#This Row],[End Date of Most Recent Job]],"D"),"")</f>
        <v/>
      </c>
      <c r="T13">
        <f ca="1">LEN(February[[#This Row],[Missing/Incorrect Values]])</f>
        <v>0</v>
      </c>
    </row>
    <row r="14" spans="1:20" x14ac:dyDescent="0.35">
      <c r="A14" s="12"/>
      <c r="B14" s="12"/>
      <c r="C14" s="1"/>
      <c r="D14" s="25"/>
      <c r="E14" s="1"/>
      <c r="F14" s="14"/>
      <c r="G14" s="1"/>
      <c r="H14" s="13"/>
      <c r="I14" s="13"/>
      <c r="J14" s="13"/>
      <c r="K14" s="13"/>
      <c r="L14" s="13"/>
      <c r="M14" s="13"/>
      <c r="N14" s="14"/>
      <c r="O14" s="14"/>
      <c r="P14" s="2"/>
      <c r="Q14" s="15"/>
      <c r="R14"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4" t="str">
        <f>IF(AND(February[[#This Row],[Start Date of Most Recent Job]]&lt;&gt;"",February[[#This Row],[End Date of Most Recent Job]]&lt;&gt;""),DATEDIF(February[[#This Row],[Start Date of Most Recent Job]],February[[#This Row],[End Date of Most Recent Job]],"D"),"")</f>
        <v/>
      </c>
      <c r="T14">
        <f ca="1">LEN(February[[#This Row],[Missing/Incorrect Values]])</f>
        <v>0</v>
      </c>
    </row>
    <row r="15" spans="1:20" x14ac:dyDescent="0.35">
      <c r="A15" s="12"/>
      <c r="B15" s="12"/>
      <c r="C15" s="1"/>
      <c r="D15" s="25"/>
      <c r="E15" s="1"/>
      <c r="F15" s="14"/>
      <c r="G15" s="1"/>
      <c r="H15" s="13"/>
      <c r="I15" s="13"/>
      <c r="J15" s="13"/>
      <c r="K15" s="13"/>
      <c r="L15" s="13"/>
      <c r="M15" s="13"/>
      <c r="N15" s="14"/>
      <c r="O15" s="14"/>
      <c r="P15" s="2"/>
      <c r="Q15" s="15"/>
      <c r="R15"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5" t="str">
        <f>IF(AND(February[[#This Row],[Start Date of Most Recent Job]]&lt;&gt;"",February[[#This Row],[End Date of Most Recent Job]]&lt;&gt;""),DATEDIF(February[[#This Row],[Start Date of Most Recent Job]],February[[#This Row],[End Date of Most Recent Job]],"D"),"")</f>
        <v/>
      </c>
      <c r="T15">
        <f ca="1">LEN(February[[#This Row],[Missing/Incorrect Values]])</f>
        <v>0</v>
      </c>
    </row>
    <row r="16" spans="1:20" x14ac:dyDescent="0.35">
      <c r="A16" s="12"/>
      <c r="B16" s="12"/>
      <c r="C16" s="1"/>
      <c r="D16" s="25"/>
      <c r="E16" s="1"/>
      <c r="F16" s="14"/>
      <c r="G16" s="1"/>
      <c r="H16" s="13"/>
      <c r="I16" s="13"/>
      <c r="J16" s="13"/>
      <c r="K16" s="13"/>
      <c r="L16" s="13"/>
      <c r="M16" s="13"/>
      <c r="N16" s="14"/>
      <c r="O16" s="14"/>
      <c r="P16" s="2"/>
      <c r="Q16" s="15"/>
      <c r="R16"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6" t="str">
        <f>IF(AND(February[[#This Row],[Start Date of Most Recent Job]]&lt;&gt;"",February[[#This Row],[End Date of Most Recent Job]]&lt;&gt;""),DATEDIF(February[[#This Row],[Start Date of Most Recent Job]],February[[#This Row],[End Date of Most Recent Job]],"D"),"")</f>
        <v/>
      </c>
      <c r="T16">
        <f ca="1">LEN(February[[#This Row],[Missing/Incorrect Values]])</f>
        <v>0</v>
      </c>
    </row>
    <row r="17" spans="1:20" x14ac:dyDescent="0.35">
      <c r="A17" s="12"/>
      <c r="B17" s="12"/>
      <c r="C17" s="1"/>
      <c r="D17" s="25"/>
      <c r="E17" s="1"/>
      <c r="F17" s="14"/>
      <c r="G17" s="1"/>
      <c r="H17" s="13"/>
      <c r="I17" s="13"/>
      <c r="J17" s="13"/>
      <c r="K17" s="13"/>
      <c r="L17" s="13"/>
      <c r="M17" s="13"/>
      <c r="N17" s="14"/>
      <c r="O17" s="14"/>
      <c r="P17" s="2"/>
      <c r="Q17" s="15"/>
      <c r="R17"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7" t="str">
        <f>IF(AND(February[[#This Row],[Start Date of Most Recent Job]]&lt;&gt;"",February[[#This Row],[End Date of Most Recent Job]]&lt;&gt;""),DATEDIF(February[[#This Row],[Start Date of Most Recent Job]],February[[#This Row],[End Date of Most Recent Job]],"D"),"")</f>
        <v/>
      </c>
      <c r="T17">
        <f ca="1">LEN(February[[#This Row],[Missing/Incorrect Values]])</f>
        <v>0</v>
      </c>
    </row>
    <row r="18" spans="1:20" x14ac:dyDescent="0.35">
      <c r="A18" s="12"/>
      <c r="B18" s="12"/>
      <c r="C18" s="1"/>
      <c r="D18" s="25"/>
      <c r="E18" s="1"/>
      <c r="F18" s="14"/>
      <c r="G18" s="1"/>
      <c r="H18" s="13"/>
      <c r="I18" s="13"/>
      <c r="J18" s="13"/>
      <c r="K18" s="13"/>
      <c r="L18" s="13"/>
      <c r="M18" s="13"/>
      <c r="N18" s="14"/>
      <c r="O18" s="14"/>
      <c r="P18" s="2"/>
      <c r="Q18" s="15"/>
      <c r="R18"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8" t="str">
        <f>IF(AND(February[[#This Row],[Start Date of Most Recent Job]]&lt;&gt;"",February[[#This Row],[End Date of Most Recent Job]]&lt;&gt;""),DATEDIF(February[[#This Row],[Start Date of Most Recent Job]],February[[#This Row],[End Date of Most Recent Job]],"D"),"")</f>
        <v/>
      </c>
      <c r="T18">
        <f ca="1">LEN(February[[#This Row],[Missing/Incorrect Values]])</f>
        <v>0</v>
      </c>
    </row>
    <row r="19" spans="1:20" x14ac:dyDescent="0.35">
      <c r="A19" s="12"/>
      <c r="B19" s="12"/>
      <c r="C19" s="1"/>
      <c r="D19" s="25"/>
      <c r="E19" s="1"/>
      <c r="F19" s="14"/>
      <c r="G19" s="1"/>
      <c r="H19" s="13"/>
      <c r="I19" s="13"/>
      <c r="J19" s="13"/>
      <c r="K19" s="13"/>
      <c r="L19" s="13"/>
      <c r="M19" s="13"/>
      <c r="N19" s="14"/>
      <c r="O19" s="14"/>
      <c r="P19" s="2"/>
      <c r="Q19" s="15"/>
      <c r="R19"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19" t="str">
        <f>IF(AND(February[[#This Row],[Start Date of Most Recent Job]]&lt;&gt;"",February[[#This Row],[End Date of Most Recent Job]]&lt;&gt;""),DATEDIF(February[[#This Row],[Start Date of Most Recent Job]],February[[#This Row],[End Date of Most Recent Job]],"D"),"")</f>
        <v/>
      </c>
      <c r="T19">
        <f ca="1">LEN(February[[#This Row],[Missing/Incorrect Values]])</f>
        <v>0</v>
      </c>
    </row>
    <row r="20" spans="1:20" x14ac:dyDescent="0.35">
      <c r="A20" s="12"/>
      <c r="B20" s="12"/>
      <c r="C20" s="1"/>
      <c r="D20" s="25"/>
      <c r="E20" s="1"/>
      <c r="F20" s="14"/>
      <c r="G20" s="1"/>
      <c r="H20" s="13"/>
      <c r="I20" s="13"/>
      <c r="J20" s="13"/>
      <c r="K20" s="13"/>
      <c r="L20" s="13"/>
      <c r="M20" s="13"/>
      <c r="N20" s="14"/>
      <c r="O20" s="14"/>
      <c r="P20" s="2"/>
      <c r="Q20" s="15"/>
      <c r="R20"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0" t="str">
        <f>IF(AND(February[[#This Row],[Start Date of Most Recent Job]]&lt;&gt;"",February[[#This Row],[End Date of Most Recent Job]]&lt;&gt;""),DATEDIF(February[[#This Row],[Start Date of Most Recent Job]],February[[#This Row],[End Date of Most Recent Job]],"D"),"")</f>
        <v/>
      </c>
      <c r="T20">
        <f ca="1">LEN(February[[#This Row],[Missing/Incorrect Values]])</f>
        <v>0</v>
      </c>
    </row>
    <row r="21" spans="1:20" x14ac:dyDescent="0.35">
      <c r="A21" s="12"/>
      <c r="B21" s="12"/>
      <c r="C21" s="1"/>
      <c r="D21" s="25"/>
      <c r="E21" s="1"/>
      <c r="F21" s="14"/>
      <c r="G21" s="1"/>
      <c r="H21" s="13"/>
      <c r="I21" s="13"/>
      <c r="J21" s="13"/>
      <c r="K21" s="13"/>
      <c r="L21" s="13"/>
      <c r="M21" s="13"/>
      <c r="N21" s="14"/>
      <c r="O21" s="14"/>
      <c r="P21" s="2"/>
      <c r="Q21" s="15"/>
      <c r="R21"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1" t="str">
        <f>IF(AND(February[[#This Row],[Start Date of Most Recent Job]]&lt;&gt;"",February[[#This Row],[End Date of Most Recent Job]]&lt;&gt;""),DATEDIF(February[[#This Row],[Start Date of Most Recent Job]],February[[#This Row],[End Date of Most Recent Job]],"D"),"")</f>
        <v/>
      </c>
      <c r="T21">
        <f ca="1">LEN(February[[#This Row],[Missing/Incorrect Values]])</f>
        <v>0</v>
      </c>
    </row>
    <row r="22" spans="1:20" x14ac:dyDescent="0.35">
      <c r="A22" s="12"/>
      <c r="B22" s="12"/>
      <c r="C22" s="1"/>
      <c r="D22" s="25"/>
      <c r="E22" s="1"/>
      <c r="F22" s="14"/>
      <c r="G22" s="1"/>
      <c r="H22" s="13"/>
      <c r="I22" s="13"/>
      <c r="J22" s="13"/>
      <c r="K22" s="13"/>
      <c r="L22" s="13"/>
      <c r="M22" s="13"/>
      <c r="N22" s="14"/>
      <c r="O22" s="14"/>
      <c r="P22" s="2"/>
      <c r="Q22" s="15"/>
      <c r="R22"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2" t="str">
        <f>IF(AND(February[[#This Row],[Start Date of Most Recent Job]]&lt;&gt;"",February[[#This Row],[End Date of Most Recent Job]]&lt;&gt;""),DATEDIF(February[[#This Row],[Start Date of Most Recent Job]],February[[#This Row],[End Date of Most Recent Job]],"D"),"")</f>
        <v/>
      </c>
      <c r="T22">
        <f ca="1">LEN(February[[#This Row],[Missing/Incorrect Values]])</f>
        <v>0</v>
      </c>
    </row>
    <row r="23" spans="1:20" x14ac:dyDescent="0.35">
      <c r="A23" s="12"/>
      <c r="B23" s="12"/>
      <c r="C23" s="1"/>
      <c r="D23" s="25"/>
      <c r="E23" s="1"/>
      <c r="F23" s="14"/>
      <c r="G23" s="1"/>
      <c r="H23" s="13"/>
      <c r="I23" s="13"/>
      <c r="J23" s="13"/>
      <c r="K23" s="13"/>
      <c r="L23" s="13"/>
      <c r="M23" s="13"/>
      <c r="N23" s="14"/>
      <c r="O23" s="14"/>
      <c r="P23" s="2"/>
      <c r="Q23" s="15"/>
      <c r="R23"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3" t="str">
        <f>IF(AND(February[[#This Row],[Start Date of Most Recent Job]]&lt;&gt;"",February[[#This Row],[End Date of Most Recent Job]]&lt;&gt;""),DATEDIF(February[[#This Row],[Start Date of Most Recent Job]],February[[#This Row],[End Date of Most Recent Job]],"D"),"")</f>
        <v/>
      </c>
      <c r="T23">
        <f ca="1">LEN(February[[#This Row],[Missing/Incorrect Values]])</f>
        <v>0</v>
      </c>
    </row>
    <row r="24" spans="1:20" x14ac:dyDescent="0.35">
      <c r="A24" s="12"/>
      <c r="B24" s="12"/>
      <c r="C24" s="1"/>
      <c r="D24" s="25"/>
      <c r="E24" s="1"/>
      <c r="F24" s="14"/>
      <c r="G24" s="1"/>
      <c r="H24" s="13"/>
      <c r="I24" s="13"/>
      <c r="J24" s="13"/>
      <c r="K24" s="13"/>
      <c r="L24" s="13"/>
      <c r="M24" s="13"/>
      <c r="N24" s="14"/>
      <c r="O24" s="14"/>
      <c r="P24" s="2"/>
      <c r="Q24" s="15"/>
      <c r="R24"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4" t="str">
        <f>IF(AND(February[[#This Row],[Start Date of Most Recent Job]]&lt;&gt;"",February[[#This Row],[End Date of Most Recent Job]]&lt;&gt;""),DATEDIF(February[[#This Row],[Start Date of Most Recent Job]],February[[#This Row],[End Date of Most Recent Job]],"D"),"")</f>
        <v/>
      </c>
      <c r="T24">
        <f ca="1">LEN(February[[#This Row],[Missing/Incorrect Values]])</f>
        <v>0</v>
      </c>
    </row>
    <row r="25" spans="1:20" x14ac:dyDescent="0.35">
      <c r="A25" s="12"/>
      <c r="B25" s="12"/>
      <c r="C25" s="1"/>
      <c r="D25" s="25"/>
      <c r="E25" s="1"/>
      <c r="F25" s="14"/>
      <c r="G25" s="1"/>
      <c r="H25" s="13"/>
      <c r="I25" s="13"/>
      <c r="J25" s="13"/>
      <c r="K25" s="13"/>
      <c r="L25" s="13"/>
      <c r="M25" s="13"/>
      <c r="N25" s="14"/>
      <c r="O25" s="14"/>
      <c r="P25" s="2"/>
      <c r="Q25" s="15"/>
      <c r="R25"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5" t="str">
        <f>IF(AND(February[[#This Row],[Start Date of Most Recent Job]]&lt;&gt;"",February[[#This Row],[End Date of Most Recent Job]]&lt;&gt;""),DATEDIF(February[[#This Row],[Start Date of Most Recent Job]],February[[#This Row],[End Date of Most Recent Job]],"D"),"")</f>
        <v/>
      </c>
      <c r="T25">
        <f ca="1">LEN(February[[#This Row],[Missing/Incorrect Values]])</f>
        <v>0</v>
      </c>
    </row>
    <row r="26" spans="1:20" x14ac:dyDescent="0.35">
      <c r="A26" s="12"/>
      <c r="B26" s="12"/>
      <c r="C26" s="1"/>
      <c r="D26" s="25"/>
      <c r="E26" s="1"/>
      <c r="F26" s="14"/>
      <c r="G26" s="1"/>
      <c r="H26" s="13"/>
      <c r="I26" s="13"/>
      <c r="J26" s="13"/>
      <c r="K26" s="13"/>
      <c r="L26" s="13"/>
      <c r="M26" s="13"/>
      <c r="N26" s="14"/>
      <c r="O26" s="14"/>
      <c r="P26" s="2"/>
      <c r="Q26" s="15"/>
      <c r="R26"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6" t="str">
        <f>IF(AND(February[[#This Row],[Start Date of Most Recent Job]]&lt;&gt;"",February[[#This Row],[End Date of Most Recent Job]]&lt;&gt;""),DATEDIF(February[[#This Row],[Start Date of Most Recent Job]],February[[#This Row],[End Date of Most Recent Job]],"D"),"")</f>
        <v/>
      </c>
      <c r="T26">
        <f ca="1">LEN(February[[#This Row],[Missing/Incorrect Values]])</f>
        <v>0</v>
      </c>
    </row>
    <row r="27" spans="1:20" x14ac:dyDescent="0.35">
      <c r="A27" s="12"/>
      <c r="B27" s="12"/>
      <c r="C27" s="1"/>
      <c r="D27" s="25"/>
      <c r="E27" s="1"/>
      <c r="F27" s="14"/>
      <c r="G27" s="1"/>
      <c r="H27" s="13"/>
      <c r="I27" s="13"/>
      <c r="J27" s="13"/>
      <c r="K27" s="13"/>
      <c r="L27" s="13"/>
      <c r="M27" s="13"/>
      <c r="N27" s="14"/>
      <c r="O27" s="14"/>
      <c r="P27" s="2"/>
      <c r="Q27" s="15"/>
      <c r="R27"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7" t="str">
        <f>IF(AND(February[[#This Row],[Start Date of Most Recent Job]]&lt;&gt;"",February[[#This Row],[End Date of Most Recent Job]]&lt;&gt;""),DATEDIF(February[[#This Row],[Start Date of Most Recent Job]],February[[#This Row],[End Date of Most Recent Job]],"D"),"")</f>
        <v/>
      </c>
      <c r="T27">
        <f ca="1">LEN(February[[#This Row],[Missing/Incorrect Values]])</f>
        <v>0</v>
      </c>
    </row>
    <row r="28" spans="1:20" x14ac:dyDescent="0.35">
      <c r="A28" s="12"/>
      <c r="B28" s="12"/>
      <c r="C28" s="1"/>
      <c r="D28" s="25"/>
      <c r="E28" s="1"/>
      <c r="F28" s="14"/>
      <c r="G28" s="1"/>
      <c r="H28" s="13"/>
      <c r="I28" s="13"/>
      <c r="J28" s="13"/>
      <c r="K28" s="13"/>
      <c r="L28" s="13"/>
      <c r="M28" s="13"/>
      <c r="N28" s="14"/>
      <c r="O28" s="14"/>
      <c r="P28" s="2"/>
      <c r="Q28" s="15"/>
      <c r="R28"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8" t="str">
        <f>IF(AND(February[[#This Row],[Start Date of Most Recent Job]]&lt;&gt;"",February[[#This Row],[End Date of Most Recent Job]]&lt;&gt;""),DATEDIF(February[[#This Row],[Start Date of Most Recent Job]],February[[#This Row],[End Date of Most Recent Job]],"D"),"")</f>
        <v/>
      </c>
      <c r="T28">
        <f ca="1">LEN(February[[#This Row],[Missing/Incorrect Values]])</f>
        <v>0</v>
      </c>
    </row>
    <row r="29" spans="1:20" x14ac:dyDescent="0.35">
      <c r="A29" s="12"/>
      <c r="B29" s="12"/>
      <c r="C29" s="1"/>
      <c r="D29" s="25"/>
      <c r="E29" s="1"/>
      <c r="F29" s="14"/>
      <c r="G29" s="1"/>
      <c r="H29" s="13"/>
      <c r="I29" s="13"/>
      <c r="J29" s="13"/>
      <c r="K29" s="13"/>
      <c r="L29" s="13"/>
      <c r="M29" s="13"/>
      <c r="N29" s="14"/>
      <c r="O29" s="14"/>
      <c r="P29" s="2"/>
      <c r="Q29" s="15"/>
      <c r="R29"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29" t="str">
        <f>IF(AND(February[[#This Row],[Start Date of Most Recent Job]]&lt;&gt;"",February[[#This Row],[End Date of Most Recent Job]]&lt;&gt;""),DATEDIF(February[[#This Row],[Start Date of Most Recent Job]],February[[#This Row],[End Date of Most Recent Job]],"D"),"")</f>
        <v/>
      </c>
      <c r="T29">
        <f ca="1">LEN(February[[#This Row],[Missing/Incorrect Values]])</f>
        <v>0</v>
      </c>
    </row>
    <row r="30" spans="1:20" x14ac:dyDescent="0.35">
      <c r="A30" s="12"/>
      <c r="B30" s="12"/>
      <c r="C30" s="1"/>
      <c r="D30" s="25"/>
      <c r="E30" s="1"/>
      <c r="F30" s="14"/>
      <c r="G30" s="1"/>
      <c r="H30" s="13"/>
      <c r="I30" s="13"/>
      <c r="J30" s="13"/>
      <c r="K30" s="13"/>
      <c r="L30" s="13"/>
      <c r="M30" s="13"/>
      <c r="N30" s="14"/>
      <c r="O30" s="14"/>
      <c r="P30" s="2"/>
      <c r="Q30" s="15"/>
      <c r="R30"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0" t="str">
        <f>IF(AND(February[[#This Row],[Start Date of Most Recent Job]]&lt;&gt;"",February[[#This Row],[End Date of Most Recent Job]]&lt;&gt;""),DATEDIF(February[[#This Row],[Start Date of Most Recent Job]],February[[#This Row],[End Date of Most Recent Job]],"D"),"")</f>
        <v/>
      </c>
      <c r="T30">
        <f ca="1">LEN(February[[#This Row],[Missing/Incorrect Values]])</f>
        <v>0</v>
      </c>
    </row>
    <row r="31" spans="1:20" x14ac:dyDescent="0.35">
      <c r="A31" s="12"/>
      <c r="B31" s="12"/>
      <c r="C31" s="1"/>
      <c r="D31" s="25"/>
      <c r="E31" s="1"/>
      <c r="F31" s="14"/>
      <c r="G31" s="1"/>
      <c r="H31" s="13"/>
      <c r="I31" s="13"/>
      <c r="J31" s="13"/>
      <c r="K31" s="13"/>
      <c r="L31" s="13"/>
      <c r="M31" s="13"/>
      <c r="N31" s="14"/>
      <c r="O31" s="14"/>
      <c r="P31" s="2"/>
      <c r="Q31" s="15"/>
      <c r="R31"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1" t="str">
        <f>IF(AND(February[[#This Row],[Start Date of Most Recent Job]]&lt;&gt;"",February[[#This Row],[End Date of Most Recent Job]]&lt;&gt;""),DATEDIF(February[[#This Row],[Start Date of Most Recent Job]],February[[#This Row],[End Date of Most Recent Job]],"D"),"")</f>
        <v/>
      </c>
      <c r="T31">
        <f ca="1">LEN(February[[#This Row],[Missing/Incorrect Values]])</f>
        <v>0</v>
      </c>
    </row>
    <row r="32" spans="1:20" x14ac:dyDescent="0.35">
      <c r="A32" s="12"/>
      <c r="B32" s="12"/>
      <c r="C32" s="1"/>
      <c r="D32" s="25"/>
      <c r="E32" s="1"/>
      <c r="F32" s="14"/>
      <c r="G32" s="1"/>
      <c r="H32" s="13"/>
      <c r="I32" s="13"/>
      <c r="J32" s="13"/>
      <c r="K32" s="13"/>
      <c r="L32" s="13"/>
      <c r="M32" s="13"/>
      <c r="N32" s="14"/>
      <c r="O32" s="14"/>
      <c r="P32" s="2"/>
      <c r="Q32" s="15"/>
      <c r="R32"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2" t="str">
        <f>IF(AND(February[[#This Row],[Start Date of Most Recent Job]]&lt;&gt;"",February[[#This Row],[End Date of Most Recent Job]]&lt;&gt;""),DATEDIF(February[[#This Row],[Start Date of Most Recent Job]],February[[#This Row],[End Date of Most Recent Job]],"D"),"")</f>
        <v/>
      </c>
      <c r="T32">
        <f ca="1">LEN(February[[#This Row],[Missing/Incorrect Values]])</f>
        <v>0</v>
      </c>
    </row>
    <row r="33" spans="1:20" x14ac:dyDescent="0.35">
      <c r="A33" s="12"/>
      <c r="B33" s="12"/>
      <c r="C33" s="1"/>
      <c r="D33" s="25"/>
      <c r="E33" s="1"/>
      <c r="F33" s="14"/>
      <c r="G33" s="1"/>
      <c r="H33" s="13"/>
      <c r="I33" s="13"/>
      <c r="J33" s="13"/>
      <c r="K33" s="13"/>
      <c r="L33" s="13"/>
      <c r="M33" s="13"/>
      <c r="N33" s="14"/>
      <c r="O33" s="14"/>
      <c r="P33" s="2"/>
      <c r="Q33" s="15"/>
      <c r="R33"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3" t="str">
        <f>IF(AND(February[[#This Row],[Start Date of Most Recent Job]]&lt;&gt;"",February[[#This Row],[End Date of Most Recent Job]]&lt;&gt;""),DATEDIF(February[[#This Row],[Start Date of Most Recent Job]],February[[#This Row],[End Date of Most Recent Job]],"D"),"")</f>
        <v/>
      </c>
      <c r="T33">
        <f ca="1">LEN(February[[#This Row],[Missing/Incorrect Values]])</f>
        <v>0</v>
      </c>
    </row>
    <row r="34" spans="1:20" x14ac:dyDescent="0.35">
      <c r="A34" s="12"/>
      <c r="B34" s="12"/>
      <c r="C34" s="1"/>
      <c r="D34" s="25"/>
      <c r="E34" s="1"/>
      <c r="F34" s="14"/>
      <c r="G34" s="1"/>
      <c r="H34" s="13"/>
      <c r="I34" s="13"/>
      <c r="J34" s="13"/>
      <c r="K34" s="13"/>
      <c r="L34" s="13"/>
      <c r="M34" s="13"/>
      <c r="N34" s="14"/>
      <c r="O34" s="14"/>
      <c r="P34" s="2"/>
      <c r="Q34" s="15"/>
      <c r="R34"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4" t="str">
        <f>IF(AND(February[[#This Row],[Start Date of Most Recent Job]]&lt;&gt;"",February[[#This Row],[End Date of Most Recent Job]]&lt;&gt;""),DATEDIF(February[[#This Row],[Start Date of Most Recent Job]],February[[#This Row],[End Date of Most Recent Job]],"D"),"")</f>
        <v/>
      </c>
      <c r="T34">
        <f ca="1">LEN(February[[#This Row],[Missing/Incorrect Values]])</f>
        <v>0</v>
      </c>
    </row>
    <row r="35" spans="1:20" x14ac:dyDescent="0.35">
      <c r="A35" s="1"/>
      <c r="B35" s="25"/>
      <c r="C35" s="26"/>
      <c r="D35" s="25"/>
      <c r="E35" s="26"/>
      <c r="F35" s="27"/>
      <c r="G35" s="26"/>
      <c r="H35" s="13"/>
      <c r="I35" s="13"/>
      <c r="J35" s="13"/>
      <c r="K35" s="13"/>
      <c r="L35" s="13"/>
      <c r="M35" s="13"/>
      <c r="N35" s="18"/>
      <c r="O35" s="19"/>
      <c r="P35" s="18"/>
      <c r="Q35" s="19"/>
      <c r="R35"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5" t="str">
        <f>IF(AND(February[[#This Row],[Start Date of Most Recent Job]]&lt;&gt;"",February[[#This Row],[End Date of Most Recent Job]]&lt;&gt;""),DATEDIF(February[[#This Row],[Start Date of Most Recent Job]],February[[#This Row],[End Date of Most Recent Job]],"D"),"")</f>
        <v/>
      </c>
      <c r="T35">
        <f ca="1">LEN(February[[#This Row],[Missing/Incorrect Values]])</f>
        <v>0</v>
      </c>
    </row>
    <row r="36" spans="1:20" x14ac:dyDescent="0.35">
      <c r="A36" s="1"/>
      <c r="B36" s="25"/>
      <c r="C36" s="26"/>
      <c r="D36" s="25"/>
      <c r="E36" s="26"/>
      <c r="F36" s="27"/>
      <c r="G36" s="26"/>
      <c r="H36" s="13"/>
      <c r="I36" s="13"/>
      <c r="J36" s="13"/>
      <c r="K36" s="13"/>
      <c r="L36" s="13"/>
      <c r="M36" s="13"/>
      <c r="N36" s="18"/>
      <c r="O36" s="19"/>
      <c r="P36" s="18"/>
      <c r="Q36" s="19"/>
      <c r="R36"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6" t="str">
        <f>IF(AND(February[[#This Row],[Start Date of Most Recent Job]]&lt;&gt;"",February[[#This Row],[End Date of Most Recent Job]]&lt;&gt;""),DATEDIF(February[[#This Row],[Start Date of Most Recent Job]],February[[#This Row],[End Date of Most Recent Job]],"D"),"")</f>
        <v/>
      </c>
      <c r="T36">
        <f ca="1">LEN(February[[#This Row],[Missing/Incorrect Values]])</f>
        <v>0</v>
      </c>
    </row>
    <row r="37" spans="1:20" x14ac:dyDescent="0.35">
      <c r="A37" s="1"/>
      <c r="B37" s="25"/>
      <c r="C37" s="26"/>
      <c r="D37" s="25"/>
      <c r="E37" s="1"/>
      <c r="F37" s="26"/>
      <c r="G37" s="1"/>
      <c r="H37" s="13"/>
      <c r="I37" s="13"/>
      <c r="J37" s="13"/>
      <c r="K37" s="13"/>
      <c r="L37" s="13"/>
      <c r="M37" s="13"/>
      <c r="N37" s="18"/>
      <c r="O37" s="19"/>
      <c r="P37" s="18"/>
      <c r="Q37" s="19"/>
      <c r="R37" s="28" t="str">
        <f ca="1">IF(COUNTA(February[[#This Row],[Client''s Last Name]:[ Hourly Pay]])&gt;0,
IF(February[[#This Row],[Client''s Last Name]]="",
"There appears to be data entered in this row, but no client last name. Please fill in the client's last name.",
IF(February[[#This Row],[Client''s First Name]]="",
"There appears to be data entered in this row, but no client first name. Please fill in the client's first name.",
IF(February[[#This Row],[Client ID]]="",
"There appears to be data entered in this row, but no Client ID. Please fill in the client ID.",
IF(February[[#This Row],[Most Recent Clubhouse Attendance Date]]="",
"There appears to be data entered in this row, but no Clubhouse Attendance Date. Please fill in the Clubhouse Attendance Date.",
IF(February[[#This Row],[Did this Client Receive Pre-Employment Supports this Month?
(Yes/No)]]="",
"There appears to be data entered in this row, but no Pre-Employment Support Services entry. Please fill in Pre-Employment Support Services.",
IF(February[[#This Row],[Is This Client Receiving Benefits?
(Yes/No)]]="",
"There appears to be data entered in this row, but no Client Benefits entry. Please fill in Client Benefits.",
IF(February[[#This Row],[Did This Client Receive Supported Employment Services this Month?
(Yes/No)]]="",
"There appears to be data entered in this row, but no Supported Employment Services entry. Please fill in Supported Employment Services.",
IF(AND(COUNTA(February[[#This Row],[Supported Employment Initial Assessment Completion Date]:[ Hourly Pay]])&gt;0,February[[#This Row],[Did This Client Receive Supported Employment Services this Month?
(Yes/No)]]="No"),
"Client is listed as not receiving supported employment, but supported employment-specific fields are filled in.",
IF(AND(COUNTA(February[[#This Row],[Start Date of Most Recent Job]],February[[#This Row],[Employer Name ]:[ Hourly Pay]])&lt;5,February[[#This Row],[Did This Client Receive Supported Employment Services this Month?
(Yes/No)]]="Yes"),
"Client is listed as receiving supported employment, but some job information is blank.",
IF(AND(February[[#This Row],[Did this Client Receive Pre-Employment Supports this Month?
(Yes/No)]]&lt;&gt;"",COUNTIFS(Background!$G$2:$G$3,February[[#This Row],[Did this Client Receive Pre-Employment Supports this Month?
(Yes/No)]])=0),
"The entry in Receiving Pre-Employment Supports? appears to be something other than Yes or No. Please enter Yes or No",
IF(AND(February[[#This Row],[Did this Client Receive Pre-Employment Supports this Month?
(Yes/No)]]&lt;&gt;"",COUNTIFS(Background!$G$2:$G$3,February[[#This Row],[Did this Client Receive Pre-Employment Supports this Month?
(Yes/No)]])=0),
"The entry in Receiving Benefits? appears to be something other than Yes or No. Please enter Yes or No",
IF(AND(February[[#This Row],[Did This Client Receive Supported Employment Services this Month?
(Yes/No)]]&lt;&gt;"",COUNTIFS(Background!$G$2:$G$3,February[[#This Row],[Did This Client Receive Supported Employment Services this Month?
(Yes/No)]])=0),
"The entry in Receiving Supported Employment Services? appears to be something other than Yes or No. Please enter Yes or No",
IF(AND(February[[#This Row],[End Date of Most Recent Job]]&lt;&gt;"",February[[#This Row],[Start Date of Most Recent Job]]=""),
"There appears to be an End Date of Most Recent Job entered, but no Start Date of Most Recent Job.",
IF(AND(February[[#This Row],[Most Recent Clubhouse Attendance Date]]&lt;&gt;"",OR(February[[#This Row],[Most Recent Clubhouse Attendance Date]]&lt;DATE('Instructions &amp; Definitions'!$B$2-1,7,1),February[[#This Row],[Most Recent Clubhouse Attendance Date]]&gt;TODAY())),
"Clubhouse Attendance Date is either before the beginning of the fiscal year or after today's date.",
IF(AND(February[[#This Row],[Supported Employment Initial Assessment Completion Date]]&lt;&gt;"",OR(February[[#This Row],[Supported Employment Initial Assessment Completion Date]]&lt;DATE('Instructions &amp; Definitions'!$B$2-1,7,1),February[[#This Row],[Supported Employment Initial Assessment Completion Date]]&gt;TODAY())),
"SE Initial Assessment Completion Date is either before the beginning of the fiscal year or after today's date.",
IF(AND(February[[#This Row],[Supported Employment Initial Service Plan Creation Date]]&lt;&gt;"",OR(February[[#This Row],[Supported Employment Initial Service Plan Creation Date]]&lt;DATE('Instructions &amp; Definitions'!$B$2-1,7,1),February[[#This Row],[Supported Employment Initial Service Plan Creation Date]]&gt;TODAY())),
"SE Initial Service Plan Creation Date is either before the beginning of the fiscal year or after today's date.",
IF(AND(February[[#This Row],[Most Recent Supported Employment Service Date]]&lt;&gt;"",OR(February[[#This Row],[Most Recent Supported Employment Service Date]]&lt;DATE('Instructions &amp; Definitions'!$B$2-1,7,1),February[[#This Row],[Most Recent Supported Employment Service Date]]&gt;TODAY())),
"Supported Employment Service Date is either before the beginning of the fiscal year or after today's date.",
IF(AND(February[[#This Row],[Start Date of Most Recent Job]]&lt;&gt;"",OR(February[[#This Row],[Start Date of Most Recent Job]]&lt;DATE('Instructions &amp; Definitions'!$B$2-1,7,1),February[[#This Row],[Start Date of Most Recent Job]]&gt;TODAY())),
"Start Date of Most Recent Job is either before the beginning of the fiscal year or after today's date.",
IF(AND(February[[#This Row],[End Date of Most Recent Job]]&lt;&gt;"",OR(February[[#This Row],[End Date of Most Recent Job]]&lt;DATE('Instructions &amp; Definitions'!$B$2-1,7,1),February[[#This Row],[End Date of Most Recent Job]]&gt;TODAY())),
"End Date of Most Recent Job is either before the beginning of the fiscal year or after today's date.",
IF(AND(February[[#This Row],[Average '# Hours Worked Per Week]]&lt;&gt;"",February[[#This Row],[Average '# Hours Worked Per Week]]&lt;=0),
"Average # Hours Worked Per Week is 0 or less.",
IF(AND(February[[#This Row],[Average '# Hours Worked Per Week]]&lt;&gt;"",February[[#This Row],[Average '# Hours Worked Per Week]]&gt;168),
"Average # Hours Worked Per Week is more than 168.",
IF(AND(February[[#This Row],[ Hourly Pay]]&lt;&gt;"",February[[#This Row],[ Hourly Pay]]&lt;=0),
"Hourly Pay is 0 or less.",
IF(AND(February[[#This Row],[ Hourly Pay]]&lt;&gt;"",February[[#This Row],[ Hourly Pay]]&gt;100),
"Hourly Pay is more than 100.",
IF(AND(February[[#This Row],[Did This Client Receive Supported Employment Services this Month?
(Yes/No)]]="Yes",TRIM(February[[#This Row],[Supported Employment Discharge Date]])="",COUNTA(March[[Client''s Last Name]:[ Hourly Pay]])&gt;0,COUNTIFS(March[Client ID],February[[#This Row],[Client ID]],March[Did This Client Receive Supported Employment Services this Month?
(Yes/No)],"Yes")=0),
"This client has no discharge date, but is not listed on next month's tab as receiving supported employment.",
IF(February[[#This Row],[Supported Employment Discharge Date]]&lt;&gt;"",
IF(OR(February[[#This Row],[Supported Employment Discharge Date]]&lt;DATE('Instructions &amp; Definitions'!$B$2-1,7,1),February[[#This Row],[Supported Employment Discharge Date]]&gt;TODAY()),
"Supported Employment Discharge Date is either before the beginning of the fiscal year or after today's date.",
IF(February[[#This Row],[Supported Employment Discharge Date]]&lt;February[[#This Row],[Supported Employment Initial Assessment Completion Date]],
"SE Discharge Date is before Initial Assessment Date.",
IF(February[[#This Row],[Supported Employment Discharge Date]]&lt;February[[#This Row],[Supported Employment Initial Service Plan Creation Date]],
"SE Discharge Date is before Service Plan Creation Date.",
IF(February[[#This Row],[Supported Employment Discharge Date]]&lt;February[[#This Row],[Most Recent Supported Employment Service Date]],
"SE Discharge Date is before Most Recent SE Service Date.",
IF(February[[#This Row],[Supported Employment Discharge Date]]&lt;February[[#This Row],[Start Date of Most Recent Job]],
"SE Discharge Date is before Start Date of Most Recent Job.",
""))))),""))))))))))))))))))))))))),"")</f>
        <v/>
      </c>
      <c r="S37" t="str">
        <f>IF(AND(February[[#This Row],[Start Date of Most Recent Job]]&lt;&gt;"",February[[#This Row],[End Date of Most Recent Job]]&lt;&gt;""),DATEDIF(February[[#This Row],[Start Date of Most Recent Job]],February[[#This Row],[End Date of Most Recent Job]],"D"),"")</f>
        <v/>
      </c>
      <c r="T37">
        <f ca="1">LEN(February[[#This Row],[Missing/Incorrect Values]])</f>
        <v>0</v>
      </c>
    </row>
    <row r="38" spans="1:20" x14ac:dyDescent="0.35">
      <c r="A38" s="1"/>
      <c r="B38" s="13"/>
      <c r="C38" s="13"/>
      <c r="D38" s="13"/>
      <c r="E38" s="13"/>
      <c r="F38" s="13"/>
      <c r="G38" s="13"/>
      <c r="H38" s="14"/>
      <c r="I38" s="14"/>
      <c r="J38" s="14"/>
      <c r="K38" s="14"/>
      <c r="L38" s="14"/>
      <c r="M38" s="14"/>
      <c r="N38" s="2"/>
      <c r="O38" s="15"/>
      <c r="P38" s="13"/>
    </row>
    <row r="39" spans="1:20" x14ac:dyDescent="0.35">
      <c r="A39" s="1"/>
      <c r="B39" s="13"/>
      <c r="C39" s="13"/>
      <c r="D39" s="13"/>
      <c r="E39" s="13"/>
      <c r="F39" s="13"/>
      <c r="G39" s="13"/>
      <c r="H39" s="14"/>
      <c r="I39" s="14"/>
      <c r="J39" s="14"/>
      <c r="K39" s="14"/>
      <c r="L39" s="14"/>
      <c r="M39" s="14"/>
      <c r="N39" s="2"/>
      <c r="O39" s="15"/>
      <c r="P39" s="13"/>
    </row>
    <row r="40" spans="1:20" x14ac:dyDescent="0.35">
      <c r="A40" s="1"/>
      <c r="B40" s="13"/>
      <c r="C40" s="13"/>
      <c r="D40" s="13"/>
      <c r="E40" s="13"/>
      <c r="F40" s="13"/>
      <c r="G40" s="13"/>
      <c r="H40" s="14"/>
      <c r="I40" s="14"/>
      <c r="J40" s="14"/>
      <c r="K40" s="14"/>
      <c r="L40" s="14"/>
      <c r="M40" s="14"/>
      <c r="N40" s="2"/>
      <c r="O40" s="15"/>
      <c r="P40" s="13"/>
    </row>
    <row r="41" spans="1:20" x14ac:dyDescent="0.35">
      <c r="A41" s="1"/>
      <c r="B41" s="13"/>
      <c r="C41" s="13"/>
      <c r="D41" s="13"/>
      <c r="E41" s="13"/>
      <c r="F41" s="13"/>
      <c r="G41" s="13"/>
      <c r="H41" s="14"/>
      <c r="I41" s="14"/>
      <c r="J41" s="14"/>
      <c r="K41" s="14"/>
      <c r="L41" s="14"/>
      <c r="M41" s="14"/>
      <c r="N41" s="2"/>
      <c r="O41" s="15"/>
      <c r="P41" s="13"/>
    </row>
    <row r="42" spans="1:20" x14ac:dyDescent="0.35">
      <c r="A42" s="1"/>
      <c r="B42" s="13"/>
      <c r="C42" s="13"/>
      <c r="D42" s="13"/>
      <c r="E42" s="13"/>
      <c r="F42" s="13"/>
      <c r="G42" s="13"/>
      <c r="H42" s="14"/>
      <c r="I42" s="14"/>
      <c r="J42" s="14"/>
      <c r="K42" s="14"/>
      <c r="L42" s="14"/>
      <c r="M42" s="14"/>
      <c r="N42" s="2"/>
      <c r="O42" s="15"/>
      <c r="P42" s="13"/>
    </row>
    <row r="43" spans="1:20" x14ac:dyDescent="0.35">
      <c r="A43" s="1"/>
      <c r="B43" s="13"/>
      <c r="C43" s="13"/>
      <c r="D43" s="13"/>
      <c r="E43" s="13"/>
      <c r="F43" s="13"/>
      <c r="G43" s="13"/>
      <c r="H43" s="14"/>
      <c r="I43" s="14"/>
      <c r="J43" s="14"/>
      <c r="K43" s="14"/>
      <c r="L43" s="14"/>
      <c r="M43" s="14"/>
      <c r="N43" s="2"/>
      <c r="O43" s="15"/>
      <c r="P43" s="13"/>
    </row>
    <row r="44" spans="1:20" x14ac:dyDescent="0.35">
      <c r="A44" s="1"/>
      <c r="B44" s="13"/>
      <c r="C44" s="13"/>
      <c r="D44" s="13"/>
      <c r="E44" s="13"/>
      <c r="F44" s="13"/>
      <c r="G44" s="13"/>
      <c r="H44" s="14"/>
      <c r="I44" s="14"/>
      <c r="J44" s="14"/>
      <c r="K44" s="14"/>
      <c r="L44" s="14"/>
      <c r="M44" s="14"/>
      <c r="N44" s="2"/>
      <c r="O44" s="15"/>
      <c r="P44" s="13"/>
    </row>
    <row r="45" spans="1:20" x14ac:dyDescent="0.35">
      <c r="A45" s="1"/>
      <c r="B45" s="13"/>
      <c r="C45" s="13"/>
      <c r="D45" s="13"/>
      <c r="E45" s="13"/>
      <c r="F45" s="13"/>
      <c r="G45" s="13"/>
      <c r="H45" s="14"/>
      <c r="I45" s="14"/>
      <c r="J45" s="14"/>
      <c r="K45" s="14"/>
      <c r="L45" s="14"/>
      <c r="M45" s="14"/>
      <c r="N45" s="2"/>
      <c r="O45" s="15"/>
      <c r="P45" s="13"/>
    </row>
    <row r="46" spans="1:20" x14ac:dyDescent="0.35">
      <c r="A46" s="1"/>
      <c r="B46" s="13"/>
      <c r="C46" s="13"/>
      <c r="D46" s="13"/>
      <c r="E46" s="13"/>
      <c r="F46" s="13"/>
      <c r="G46" s="13"/>
      <c r="H46" s="14"/>
      <c r="I46" s="14"/>
      <c r="J46" s="14"/>
      <c r="K46" s="14"/>
      <c r="L46" s="14"/>
      <c r="M46" s="14"/>
      <c r="N46" s="2"/>
      <c r="O46" s="15"/>
      <c r="P46" s="13"/>
    </row>
    <row r="47" spans="1:20" x14ac:dyDescent="0.35">
      <c r="A47" s="1"/>
      <c r="B47" s="13"/>
      <c r="C47" s="13"/>
      <c r="D47" s="13"/>
      <c r="E47" s="13"/>
      <c r="F47" s="13"/>
      <c r="G47" s="13"/>
      <c r="H47" s="14"/>
      <c r="I47" s="14"/>
      <c r="J47" s="14"/>
      <c r="K47" s="14"/>
      <c r="L47" s="14"/>
      <c r="M47" s="14"/>
      <c r="N47" s="2"/>
      <c r="O47" s="15"/>
      <c r="P47" s="13"/>
    </row>
    <row r="48" spans="1:20" x14ac:dyDescent="0.35">
      <c r="A48" s="1"/>
      <c r="B48" s="13"/>
      <c r="C48" s="13"/>
      <c r="D48" s="13"/>
      <c r="E48" s="13"/>
      <c r="F48" s="13"/>
      <c r="G48" s="13"/>
      <c r="H48" s="14"/>
      <c r="I48" s="14"/>
      <c r="J48" s="14"/>
      <c r="K48" s="14"/>
      <c r="L48" s="14"/>
      <c r="M48" s="14"/>
      <c r="N48" s="2"/>
      <c r="O48" s="15"/>
      <c r="P48" s="13"/>
    </row>
    <row r="49" spans="1:16" x14ac:dyDescent="0.35">
      <c r="A49" s="1"/>
      <c r="B49" s="13"/>
      <c r="C49" s="13"/>
      <c r="D49" s="13"/>
      <c r="E49" s="13"/>
      <c r="F49" s="13"/>
      <c r="G49" s="13"/>
      <c r="H49" s="14"/>
      <c r="I49" s="14"/>
      <c r="J49" s="14"/>
      <c r="K49" s="14"/>
      <c r="L49" s="14"/>
      <c r="M49" s="14"/>
      <c r="N49" s="2"/>
      <c r="O49" s="15"/>
      <c r="P49" s="13"/>
    </row>
    <row r="50" spans="1:16" x14ac:dyDescent="0.35">
      <c r="A50" s="1"/>
      <c r="B50" s="13"/>
      <c r="C50" s="13"/>
      <c r="D50" s="13"/>
      <c r="E50" s="13"/>
      <c r="F50" s="13"/>
      <c r="G50" s="13"/>
      <c r="H50" s="14"/>
      <c r="I50" s="14"/>
      <c r="J50" s="14"/>
      <c r="K50" s="14"/>
      <c r="L50" s="14"/>
      <c r="M50" s="14"/>
      <c r="N50" s="2"/>
      <c r="O50" s="15"/>
      <c r="P50" s="13"/>
    </row>
    <row r="51" spans="1:16" x14ac:dyDescent="0.35">
      <c r="A51" s="1"/>
      <c r="B51" s="13"/>
      <c r="C51" s="13"/>
      <c r="D51" s="13"/>
      <c r="E51" s="13"/>
      <c r="F51" s="13"/>
      <c r="G51" s="13"/>
      <c r="H51" s="14"/>
      <c r="I51" s="14"/>
      <c r="J51" s="14"/>
      <c r="K51" s="14"/>
      <c r="L51" s="14"/>
      <c r="M51" s="14"/>
      <c r="N51" s="2"/>
      <c r="O51" s="15"/>
      <c r="P51" s="13"/>
    </row>
    <row r="52" spans="1:16" x14ac:dyDescent="0.35">
      <c r="A52" s="1"/>
      <c r="B52" s="13"/>
      <c r="C52" s="13"/>
      <c r="D52" s="13"/>
      <c r="E52" s="13"/>
      <c r="F52" s="13"/>
      <c r="G52" s="13"/>
      <c r="H52" s="14"/>
      <c r="I52" s="14"/>
      <c r="J52" s="14"/>
      <c r="K52" s="14"/>
      <c r="L52" s="14"/>
      <c r="M52" s="14"/>
      <c r="N52" s="2"/>
      <c r="O52" s="15"/>
      <c r="P52" s="13"/>
    </row>
    <row r="53" spans="1:16" x14ac:dyDescent="0.35">
      <c r="A53" s="1"/>
      <c r="B53" s="13"/>
      <c r="C53" s="13"/>
      <c r="D53" s="13"/>
      <c r="E53" s="13"/>
      <c r="F53" s="13"/>
      <c r="G53" s="13"/>
      <c r="H53" s="14"/>
      <c r="I53" s="14"/>
      <c r="J53" s="14"/>
      <c r="K53" s="14"/>
      <c r="L53" s="14"/>
      <c r="M53" s="14"/>
      <c r="N53" s="2"/>
      <c r="O53" s="15"/>
      <c r="P53" s="13"/>
    </row>
    <row r="54" spans="1:16" x14ac:dyDescent="0.35">
      <c r="A54" s="1"/>
      <c r="B54" s="13"/>
      <c r="C54" s="13"/>
      <c r="D54" s="13"/>
      <c r="E54" s="13"/>
      <c r="F54" s="13"/>
      <c r="G54" s="13"/>
      <c r="H54" s="14"/>
      <c r="I54" s="14"/>
      <c r="J54" s="14"/>
      <c r="K54" s="14"/>
      <c r="L54" s="14"/>
      <c r="M54" s="14"/>
      <c r="N54" s="2"/>
      <c r="O54" s="15"/>
      <c r="P54" s="13"/>
    </row>
    <row r="55" spans="1:16" x14ac:dyDescent="0.35">
      <c r="A55" s="1"/>
      <c r="B55" s="13"/>
      <c r="C55" s="13"/>
      <c r="D55" s="13"/>
      <c r="E55" s="13"/>
      <c r="F55" s="13"/>
      <c r="G55" s="13"/>
      <c r="H55" s="14"/>
      <c r="I55" s="14"/>
      <c r="J55" s="14"/>
      <c r="K55" s="14"/>
      <c r="L55" s="14"/>
      <c r="M55" s="14"/>
      <c r="N55" s="2"/>
      <c r="O55" s="15"/>
      <c r="P55" s="13"/>
    </row>
    <row r="56" spans="1:16" x14ac:dyDescent="0.35">
      <c r="A56" s="1"/>
      <c r="B56" s="13"/>
      <c r="C56" s="13"/>
      <c r="D56" s="13"/>
      <c r="E56" s="13"/>
      <c r="F56" s="13"/>
      <c r="G56" s="13"/>
      <c r="H56" s="14"/>
      <c r="I56" s="14"/>
      <c r="J56" s="14"/>
      <c r="K56" s="14"/>
      <c r="L56" s="14"/>
      <c r="M56" s="14"/>
      <c r="N56" s="2"/>
      <c r="O56" s="15"/>
      <c r="P56" s="13"/>
    </row>
    <row r="57" spans="1:16" x14ac:dyDescent="0.35">
      <c r="A57" s="1"/>
      <c r="B57" s="13"/>
      <c r="C57" s="13"/>
      <c r="D57" s="13"/>
      <c r="E57" s="13"/>
      <c r="F57" s="13"/>
      <c r="G57" s="13"/>
      <c r="H57" s="14"/>
      <c r="I57" s="14"/>
      <c r="J57" s="14"/>
      <c r="K57" s="14"/>
      <c r="L57" s="14"/>
      <c r="M57" s="14"/>
      <c r="N57" s="2"/>
      <c r="O57" s="15"/>
      <c r="P57" s="13"/>
    </row>
    <row r="58" spans="1:16" x14ac:dyDescent="0.35">
      <c r="A58" s="1"/>
      <c r="B58" s="13"/>
      <c r="C58" s="13"/>
      <c r="D58" s="13"/>
      <c r="E58" s="13"/>
      <c r="F58" s="13"/>
      <c r="G58" s="13"/>
      <c r="H58" s="14"/>
      <c r="I58" s="14"/>
      <c r="J58" s="14"/>
      <c r="K58" s="14"/>
      <c r="L58" s="14"/>
      <c r="M58" s="14"/>
      <c r="N58" s="2"/>
      <c r="O58" s="15"/>
      <c r="P58" s="13"/>
    </row>
    <row r="59" spans="1:16" x14ac:dyDescent="0.35">
      <c r="A59" s="1"/>
      <c r="B59" s="13"/>
      <c r="C59" s="13"/>
      <c r="D59" s="13"/>
      <c r="E59" s="13"/>
      <c r="F59" s="13"/>
      <c r="G59" s="13"/>
      <c r="H59" s="14"/>
      <c r="I59" s="14"/>
      <c r="J59" s="14"/>
      <c r="K59" s="14"/>
      <c r="L59" s="14"/>
      <c r="M59" s="14"/>
      <c r="N59" s="2"/>
      <c r="O59" s="15"/>
      <c r="P59" s="13"/>
    </row>
    <row r="60" spans="1:16" x14ac:dyDescent="0.35">
      <c r="A60" s="1"/>
      <c r="B60" s="13"/>
      <c r="C60" s="13"/>
      <c r="D60" s="13"/>
      <c r="E60" s="13"/>
      <c r="F60" s="13"/>
      <c r="G60" s="13"/>
      <c r="H60" s="14"/>
      <c r="I60" s="14"/>
      <c r="J60" s="14"/>
      <c r="K60" s="14"/>
      <c r="L60" s="14"/>
      <c r="M60" s="14"/>
      <c r="N60" s="2"/>
      <c r="O60" s="15"/>
      <c r="P60" s="13"/>
    </row>
    <row r="61" spans="1:16" x14ac:dyDescent="0.35">
      <c r="A61" s="1"/>
      <c r="B61" s="13"/>
      <c r="C61" s="13"/>
      <c r="D61" s="13"/>
      <c r="E61" s="13"/>
      <c r="F61" s="13"/>
      <c r="G61" s="13"/>
      <c r="H61" s="14"/>
      <c r="I61" s="14"/>
      <c r="J61" s="14"/>
      <c r="K61" s="14"/>
      <c r="L61" s="14"/>
      <c r="M61" s="14"/>
      <c r="N61" s="2"/>
      <c r="O61" s="15"/>
      <c r="P61" s="13"/>
    </row>
    <row r="62" spans="1:16" x14ac:dyDescent="0.35">
      <c r="A62" s="1"/>
      <c r="B62" s="13"/>
      <c r="C62" s="13"/>
      <c r="D62" s="13"/>
      <c r="E62" s="13"/>
      <c r="F62" s="13"/>
      <c r="G62" s="13"/>
      <c r="H62" s="14"/>
      <c r="I62" s="14"/>
      <c r="J62" s="14"/>
      <c r="K62" s="14"/>
      <c r="L62" s="14"/>
      <c r="M62" s="14"/>
      <c r="N62" s="2"/>
      <c r="O62" s="15"/>
      <c r="P62" s="13"/>
    </row>
    <row r="63" spans="1:16" x14ac:dyDescent="0.35">
      <c r="A63" s="1"/>
      <c r="B63" s="13"/>
      <c r="C63" s="13"/>
      <c r="D63" s="13"/>
      <c r="E63" s="13"/>
      <c r="F63" s="13"/>
      <c r="G63" s="13"/>
      <c r="H63" s="14"/>
      <c r="I63" s="14"/>
      <c r="J63" s="14"/>
      <c r="K63" s="14"/>
      <c r="L63" s="14"/>
      <c r="M63" s="14"/>
      <c r="N63" s="2"/>
      <c r="O63" s="15"/>
      <c r="P63" s="13"/>
    </row>
    <row r="64" spans="1:16" x14ac:dyDescent="0.35">
      <c r="A64" s="1"/>
      <c r="B64" s="13"/>
      <c r="C64" s="13"/>
      <c r="D64" s="13"/>
      <c r="E64" s="13"/>
      <c r="F64" s="13"/>
      <c r="G64" s="13"/>
      <c r="H64" s="14"/>
      <c r="I64" s="14"/>
      <c r="J64" s="14"/>
      <c r="K64" s="14"/>
      <c r="L64" s="14"/>
      <c r="M64" s="14"/>
      <c r="N64" s="2"/>
      <c r="O64" s="15"/>
      <c r="P64" s="13"/>
    </row>
    <row r="65" spans="1:16" x14ac:dyDescent="0.35">
      <c r="A65" s="1"/>
      <c r="B65" s="13"/>
      <c r="C65" s="13"/>
      <c r="D65" s="13"/>
      <c r="E65" s="13"/>
      <c r="F65" s="13"/>
      <c r="G65" s="13"/>
      <c r="H65" s="14"/>
      <c r="I65" s="14"/>
      <c r="J65" s="14"/>
      <c r="K65" s="14"/>
      <c r="L65" s="14"/>
      <c r="M65" s="14"/>
      <c r="N65" s="2"/>
      <c r="O65" s="15"/>
      <c r="P65" s="13"/>
    </row>
    <row r="66" spans="1:16" x14ac:dyDescent="0.35">
      <c r="A66" s="1"/>
      <c r="B66" s="13"/>
      <c r="C66" s="13"/>
      <c r="D66" s="13"/>
      <c r="E66" s="13"/>
      <c r="F66" s="13"/>
      <c r="G66" s="13"/>
      <c r="H66" s="14"/>
      <c r="I66" s="14"/>
      <c r="J66" s="14"/>
      <c r="K66" s="14"/>
      <c r="L66" s="14"/>
      <c r="M66" s="14"/>
      <c r="N66" s="2"/>
      <c r="O66" s="15"/>
      <c r="P66" s="13"/>
    </row>
    <row r="67" spans="1:16" x14ac:dyDescent="0.35">
      <c r="A67" s="1"/>
      <c r="B67" s="13"/>
      <c r="C67" s="13"/>
      <c r="D67" s="13"/>
      <c r="E67" s="13"/>
      <c r="F67" s="13"/>
      <c r="G67" s="13"/>
      <c r="H67" s="14"/>
      <c r="I67" s="14"/>
      <c r="J67" s="14"/>
      <c r="K67" s="14"/>
      <c r="L67" s="14"/>
      <c r="M67" s="14"/>
      <c r="N67" s="2"/>
      <c r="O67" s="15"/>
      <c r="P67" s="13"/>
    </row>
    <row r="68" spans="1:16" x14ac:dyDescent="0.35">
      <c r="A68" s="1"/>
      <c r="B68" s="13"/>
      <c r="C68" s="13"/>
      <c r="D68" s="13"/>
      <c r="E68" s="13"/>
      <c r="F68" s="13"/>
      <c r="G68" s="13"/>
      <c r="H68" s="14"/>
      <c r="I68" s="14"/>
      <c r="J68" s="14"/>
      <c r="K68" s="14"/>
      <c r="L68" s="14"/>
      <c r="M68" s="14"/>
      <c r="N68" s="2"/>
      <c r="O68" s="15"/>
      <c r="P68" s="13"/>
    </row>
    <row r="69" spans="1:16" x14ac:dyDescent="0.35">
      <c r="A69" s="1"/>
      <c r="B69" s="13"/>
      <c r="C69" s="13"/>
      <c r="D69" s="13"/>
      <c r="E69" s="13"/>
      <c r="F69" s="13"/>
      <c r="G69" s="13"/>
      <c r="H69" s="14"/>
      <c r="I69" s="14"/>
      <c r="J69" s="14"/>
      <c r="K69" s="14"/>
      <c r="L69" s="14"/>
      <c r="M69" s="14"/>
      <c r="N69" s="2"/>
      <c r="O69" s="15"/>
      <c r="P69" s="13"/>
    </row>
    <row r="70" spans="1:16" x14ac:dyDescent="0.35">
      <c r="A70" s="1"/>
      <c r="B70" s="13"/>
      <c r="C70" s="13"/>
      <c r="D70" s="13"/>
      <c r="E70" s="13"/>
      <c r="F70" s="13"/>
      <c r="G70" s="13"/>
      <c r="H70" s="14"/>
      <c r="I70" s="14"/>
      <c r="J70" s="14"/>
      <c r="K70" s="14"/>
      <c r="L70" s="14"/>
      <c r="M70" s="14"/>
      <c r="N70" s="2"/>
      <c r="O70" s="15"/>
      <c r="P70" s="13"/>
    </row>
    <row r="71" spans="1:16" x14ac:dyDescent="0.35">
      <c r="A71" s="1"/>
      <c r="B71" s="13"/>
      <c r="C71" s="13"/>
      <c r="D71" s="13"/>
      <c r="E71" s="13"/>
      <c r="F71" s="13"/>
      <c r="G71" s="13"/>
      <c r="H71" s="14"/>
      <c r="I71" s="14"/>
      <c r="J71" s="14"/>
      <c r="K71" s="14"/>
      <c r="L71" s="14"/>
      <c r="M71" s="14"/>
      <c r="N71" s="2"/>
      <c r="O71" s="15"/>
      <c r="P71" s="13"/>
    </row>
    <row r="72" spans="1:16" x14ac:dyDescent="0.35">
      <c r="A72" s="1"/>
      <c r="B72" s="13"/>
      <c r="C72" s="13"/>
      <c r="D72" s="13"/>
      <c r="E72" s="13"/>
      <c r="F72" s="13"/>
      <c r="G72" s="13"/>
      <c r="H72" s="14"/>
      <c r="I72" s="14"/>
      <c r="J72" s="14"/>
      <c r="K72" s="14"/>
      <c r="L72" s="14"/>
      <c r="M72" s="14"/>
      <c r="N72" s="2"/>
      <c r="O72" s="15"/>
      <c r="P72" s="13"/>
    </row>
    <row r="73" spans="1:16" x14ac:dyDescent="0.35">
      <c r="A73" s="1"/>
      <c r="B73" s="13"/>
      <c r="C73" s="13"/>
      <c r="D73" s="13"/>
      <c r="E73" s="13"/>
      <c r="F73" s="13"/>
      <c r="G73" s="13"/>
      <c r="H73" s="14"/>
      <c r="I73" s="14"/>
      <c r="J73" s="14"/>
      <c r="K73" s="14"/>
      <c r="L73" s="14"/>
      <c r="M73" s="14"/>
      <c r="N73" s="2"/>
      <c r="O73" s="15"/>
      <c r="P73" s="13"/>
    </row>
    <row r="74" spans="1:16" x14ac:dyDescent="0.35">
      <c r="A74" s="1"/>
      <c r="B74" s="13"/>
      <c r="C74" s="13"/>
      <c r="D74" s="13"/>
      <c r="E74" s="13"/>
      <c r="F74" s="13"/>
      <c r="G74" s="13"/>
      <c r="H74" s="14"/>
      <c r="I74" s="14"/>
      <c r="J74" s="14"/>
      <c r="K74" s="14"/>
      <c r="L74" s="14"/>
      <c r="M74" s="14"/>
      <c r="N74" s="2"/>
      <c r="O74" s="15"/>
      <c r="P74" s="13"/>
    </row>
    <row r="75" spans="1:16" x14ac:dyDescent="0.35">
      <c r="A75" s="1"/>
      <c r="B75" s="13"/>
      <c r="C75" s="13"/>
      <c r="D75" s="13"/>
      <c r="E75" s="13"/>
      <c r="F75" s="13"/>
      <c r="G75" s="13"/>
      <c r="H75" s="14"/>
      <c r="I75" s="14"/>
      <c r="J75" s="14"/>
      <c r="K75" s="14"/>
      <c r="L75" s="14"/>
      <c r="M75" s="14"/>
      <c r="N75" s="2"/>
      <c r="O75" s="15"/>
      <c r="P75" s="13"/>
    </row>
    <row r="76" spans="1:16" x14ac:dyDescent="0.35">
      <c r="A76" s="1"/>
      <c r="B76" s="13"/>
      <c r="C76" s="13"/>
      <c r="D76" s="13"/>
      <c r="E76" s="13"/>
      <c r="F76" s="13"/>
      <c r="G76" s="13"/>
      <c r="H76" s="14"/>
      <c r="I76" s="14"/>
      <c r="J76" s="14"/>
      <c r="K76" s="14"/>
      <c r="L76" s="14"/>
      <c r="M76" s="14"/>
      <c r="N76" s="2"/>
      <c r="O76" s="15"/>
      <c r="P76" s="13"/>
    </row>
    <row r="77" spans="1:16" x14ac:dyDescent="0.35">
      <c r="A77" s="1"/>
      <c r="B77" s="13"/>
      <c r="C77" s="13"/>
      <c r="D77" s="13"/>
      <c r="E77" s="13"/>
      <c r="F77" s="13"/>
      <c r="G77" s="13"/>
      <c r="H77" s="14"/>
      <c r="I77" s="14"/>
      <c r="J77" s="14"/>
      <c r="K77" s="14"/>
      <c r="L77" s="14"/>
      <c r="M77" s="14"/>
      <c r="N77" s="2"/>
      <c r="O77" s="15"/>
      <c r="P77" s="13"/>
    </row>
    <row r="78" spans="1:16" x14ac:dyDescent="0.35">
      <c r="A78" s="1"/>
      <c r="B78" s="13"/>
      <c r="C78" s="13"/>
      <c r="D78" s="13"/>
      <c r="E78" s="13"/>
      <c r="F78" s="13"/>
      <c r="G78" s="13"/>
      <c r="H78" s="14"/>
      <c r="I78" s="14"/>
      <c r="J78" s="14"/>
      <c r="K78" s="14"/>
      <c r="L78" s="14"/>
      <c r="M78" s="14"/>
      <c r="N78" s="2"/>
      <c r="O78" s="15"/>
      <c r="P78" s="13"/>
    </row>
    <row r="79" spans="1:16" x14ac:dyDescent="0.35">
      <c r="A79" s="1"/>
      <c r="B79" s="13"/>
      <c r="C79" s="13"/>
      <c r="D79" s="13"/>
      <c r="E79" s="13"/>
      <c r="F79" s="13"/>
      <c r="G79" s="13"/>
      <c r="H79" s="14"/>
      <c r="I79" s="14"/>
      <c r="J79" s="14"/>
      <c r="K79" s="14"/>
      <c r="L79" s="14"/>
      <c r="M79" s="14"/>
      <c r="N79" s="2"/>
      <c r="O79" s="15"/>
      <c r="P79" s="13"/>
    </row>
    <row r="80" spans="1:16" x14ac:dyDescent="0.35">
      <c r="A80" s="1"/>
      <c r="B80" s="13"/>
      <c r="C80" s="13"/>
      <c r="D80" s="13"/>
      <c r="E80" s="13"/>
      <c r="F80" s="13"/>
      <c r="G80" s="13"/>
      <c r="H80" s="14"/>
      <c r="I80" s="14"/>
      <c r="J80" s="14"/>
      <c r="K80" s="14"/>
      <c r="L80" s="14"/>
      <c r="M80" s="14"/>
      <c r="N80" s="2"/>
      <c r="O80" s="15"/>
      <c r="P80" s="13"/>
    </row>
    <row r="81" spans="1:16" x14ac:dyDescent="0.35">
      <c r="A81" s="1"/>
      <c r="B81" s="13"/>
      <c r="C81" s="13"/>
      <c r="D81" s="13"/>
      <c r="E81" s="13"/>
      <c r="F81" s="13"/>
      <c r="G81" s="13"/>
      <c r="H81" s="14"/>
      <c r="I81" s="14"/>
      <c r="J81" s="14"/>
      <c r="K81" s="14"/>
      <c r="L81" s="14"/>
      <c r="M81" s="14"/>
      <c r="N81" s="2"/>
      <c r="O81" s="15"/>
      <c r="P81" s="13"/>
    </row>
    <row r="82" spans="1:16" x14ac:dyDescent="0.35">
      <c r="A82" s="1"/>
      <c r="B82" s="13"/>
      <c r="C82" s="13"/>
      <c r="D82" s="13"/>
      <c r="E82" s="13"/>
      <c r="F82" s="13"/>
      <c r="G82" s="13"/>
      <c r="H82" s="14"/>
      <c r="I82" s="14"/>
      <c r="J82" s="14"/>
      <c r="K82" s="14"/>
      <c r="L82" s="14"/>
      <c r="M82" s="14"/>
      <c r="N82" s="2"/>
      <c r="O82" s="15"/>
      <c r="P82" s="13"/>
    </row>
    <row r="83" spans="1:16" x14ac:dyDescent="0.35">
      <c r="A83" s="1"/>
      <c r="B83" s="13"/>
      <c r="C83" s="13"/>
      <c r="D83" s="13"/>
      <c r="E83" s="13"/>
      <c r="F83" s="13"/>
      <c r="G83" s="13"/>
      <c r="H83" s="14"/>
      <c r="I83" s="14"/>
      <c r="J83" s="14"/>
      <c r="K83" s="14"/>
      <c r="L83" s="14"/>
      <c r="M83" s="14"/>
      <c r="N83" s="2"/>
      <c r="O83" s="15"/>
      <c r="P83" s="13"/>
    </row>
    <row r="84" spans="1:16" x14ac:dyDescent="0.35">
      <c r="A84" s="1"/>
      <c r="B84" s="13"/>
      <c r="C84" s="13"/>
      <c r="D84" s="13"/>
      <c r="E84" s="13"/>
      <c r="F84" s="13"/>
      <c r="G84" s="13"/>
      <c r="H84" s="14"/>
      <c r="I84" s="14"/>
      <c r="J84" s="14"/>
      <c r="K84" s="14"/>
      <c r="L84" s="14"/>
      <c r="M84" s="14"/>
      <c r="N84" s="2"/>
      <c r="O84" s="15"/>
      <c r="P84" s="13"/>
    </row>
    <row r="85" spans="1:16" x14ac:dyDescent="0.35">
      <c r="A85" s="1"/>
      <c r="B85" s="13"/>
      <c r="C85" s="13"/>
      <c r="D85" s="13"/>
      <c r="E85" s="13"/>
      <c r="F85" s="13"/>
      <c r="G85" s="13"/>
      <c r="H85" s="14"/>
      <c r="I85" s="14"/>
      <c r="J85" s="14"/>
      <c r="K85" s="14"/>
      <c r="L85" s="14"/>
      <c r="M85" s="14"/>
      <c r="N85" s="2"/>
      <c r="O85" s="15"/>
      <c r="P85" s="13"/>
    </row>
    <row r="86" spans="1:16" x14ac:dyDescent="0.35">
      <c r="A86" s="1"/>
      <c r="B86" s="13"/>
      <c r="C86" s="13"/>
      <c r="D86" s="13"/>
      <c r="E86" s="13"/>
      <c r="F86" s="13"/>
      <c r="G86" s="13"/>
      <c r="H86" s="14"/>
      <c r="I86" s="14"/>
      <c r="J86" s="14"/>
      <c r="K86" s="14"/>
      <c r="L86" s="14"/>
      <c r="M86" s="14"/>
      <c r="N86" s="2"/>
      <c r="O86" s="15"/>
      <c r="P86" s="13"/>
    </row>
    <row r="87" spans="1:16" x14ac:dyDescent="0.35">
      <c r="A87" s="1"/>
      <c r="B87" s="13"/>
      <c r="C87" s="13"/>
      <c r="D87" s="13"/>
      <c r="E87" s="13"/>
      <c r="F87" s="13"/>
      <c r="G87" s="13"/>
      <c r="H87" s="14"/>
      <c r="I87" s="14"/>
      <c r="J87" s="14"/>
      <c r="K87" s="14"/>
      <c r="L87" s="14"/>
      <c r="M87" s="14"/>
      <c r="N87" s="2"/>
      <c r="O87" s="15"/>
      <c r="P87" s="13"/>
    </row>
    <row r="88" spans="1:16" x14ac:dyDescent="0.35">
      <c r="A88" s="1"/>
      <c r="B88" s="13"/>
      <c r="C88" s="13"/>
      <c r="D88" s="13"/>
      <c r="E88" s="13"/>
      <c r="F88" s="13"/>
      <c r="G88" s="13"/>
      <c r="H88" s="14"/>
      <c r="I88" s="14"/>
      <c r="J88" s="14"/>
      <c r="K88" s="14"/>
      <c r="L88" s="14"/>
      <c r="M88" s="14"/>
      <c r="N88" s="2"/>
      <c r="O88" s="15"/>
      <c r="P88" s="13"/>
    </row>
    <row r="89" spans="1:16" x14ac:dyDescent="0.35">
      <c r="A89" s="1"/>
      <c r="B89" s="13"/>
      <c r="C89" s="13"/>
      <c r="D89" s="13"/>
      <c r="E89" s="13"/>
      <c r="F89" s="13"/>
      <c r="G89" s="13"/>
      <c r="H89" s="14"/>
      <c r="I89" s="14"/>
      <c r="J89" s="14"/>
      <c r="K89" s="14"/>
      <c r="L89" s="14"/>
      <c r="M89" s="14"/>
      <c r="N89" s="2"/>
      <c r="O89" s="15"/>
      <c r="P89" s="13"/>
    </row>
    <row r="90" spans="1:16" x14ac:dyDescent="0.35">
      <c r="A90" s="1"/>
      <c r="B90" s="13"/>
      <c r="C90" s="13"/>
      <c r="D90" s="13"/>
      <c r="E90" s="13"/>
      <c r="F90" s="13"/>
      <c r="G90" s="13"/>
      <c r="H90" s="14"/>
      <c r="I90" s="14"/>
      <c r="J90" s="14"/>
      <c r="K90" s="14"/>
      <c r="L90" s="14"/>
      <c r="M90" s="14"/>
      <c r="N90" s="2"/>
      <c r="O90" s="15"/>
      <c r="P90" s="13"/>
    </row>
    <row r="91" spans="1:16" x14ac:dyDescent="0.35">
      <c r="A91" s="1"/>
      <c r="B91" s="13"/>
      <c r="C91" s="13"/>
      <c r="D91" s="13"/>
      <c r="E91" s="13"/>
      <c r="F91" s="13"/>
      <c r="G91" s="13"/>
      <c r="H91" s="14"/>
      <c r="I91" s="14"/>
      <c r="J91" s="14"/>
      <c r="K91" s="14"/>
      <c r="L91" s="14"/>
      <c r="M91" s="14"/>
      <c r="N91" s="2"/>
      <c r="O91" s="15"/>
      <c r="P91" s="13"/>
    </row>
    <row r="92" spans="1:16" x14ac:dyDescent="0.35">
      <c r="A92" s="1"/>
      <c r="B92" s="13"/>
      <c r="C92" s="13"/>
      <c r="D92" s="13"/>
      <c r="E92" s="13"/>
      <c r="F92" s="13"/>
      <c r="G92" s="13"/>
      <c r="H92" s="14"/>
      <c r="I92" s="14"/>
      <c r="J92" s="14"/>
      <c r="K92" s="14"/>
      <c r="L92" s="14"/>
      <c r="M92" s="14"/>
      <c r="N92" s="2"/>
      <c r="O92" s="15"/>
      <c r="P92" s="13"/>
    </row>
    <row r="93" spans="1:16" x14ac:dyDescent="0.35">
      <c r="A93" s="1"/>
      <c r="B93" s="13"/>
      <c r="C93" s="13"/>
      <c r="D93" s="13"/>
      <c r="E93" s="13"/>
      <c r="F93" s="13"/>
      <c r="G93" s="13"/>
      <c r="H93" s="14"/>
      <c r="I93" s="14"/>
      <c r="J93" s="14"/>
      <c r="K93" s="14"/>
      <c r="L93" s="14"/>
      <c r="M93" s="14"/>
      <c r="N93" s="2"/>
      <c r="O93" s="15"/>
      <c r="P93" s="13"/>
    </row>
    <row r="94" spans="1:16" x14ac:dyDescent="0.35">
      <c r="A94" s="1"/>
      <c r="B94" s="13"/>
      <c r="C94" s="13"/>
      <c r="D94" s="13"/>
      <c r="E94" s="13"/>
      <c r="F94" s="13"/>
      <c r="G94" s="13"/>
      <c r="H94" s="14"/>
      <c r="I94" s="14"/>
      <c r="J94" s="14"/>
      <c r="K94" s="14"/>
      <c r="L94" s="14"/>
      <c r="M94" s="14"/>
      <c r="N94" s="2"/>
      <c r="O94" s="15"/>
      <c r="P94" s="13"/>
    </row>
    <row r="95" spans="1:16" x14ac:dyDescent="0.35">
      <c r="A95" s="1"/>
      <c r="B95" s="13"/>
      <c r="C95" s="13"/>
      <c r="D95" s="13"/>
      <c r="E95" s="13"/>
      <c r="F95" s="13"/>
      <c r="G95" s="13"/>
      <c r="H95" s="14"/>
      <c r="I95" s="14"/>
      <c r="J95" s="14"/>
      <c r="K95" s="14"/>
      <c r="L95" s="14"/>
      <c r="M95" s="14"/>
      <c r="N95" s="2"/>
      <c r="O95" s="15"/>
      <c r="P95" s="13"/>
    </row>
    <row r="96" spans="1:16" x14ac:dyDescent="0.35">
      <c r="A96" s="1"/>
      <c r="B96" s="13"/>
      <c r="C96" s="13"/>
      <c r="D96" s="13"/>
      <c r="E96" s="13"/>
      <c r="F96" s="13"/>
      <c r="G96" s="13"/>
      <c r="H96" s="14"/>
      <c r="I96" s="14"/>
      <c r="J96" s="14"/>
      <c r="K96" s="14"/>
      <c r="L96" s="14"/>
      <c r="M96" s="14"/>
      <c r="N96" s="2"/>
      <c r="O96" s="15"/>
      <c r="P96" s="13"/>
    </row>
    <row r="97" spans="1:16" x14ac:dyDescent="0.35">
      <c r="A97" s="1"/>
      <c r="B97" s="13"/>
      <c r="C97" s="13"/>
      <c r="D97" s="13"/>
      <c r="E97" s="13"/>
      <c r="F97" s="13"/>
      <c r="G97" s="13"/>
      <c r="H97" s="14"/>
      <c r="I97" s="14"/>
      <c r="J97" s="14"/>
      <c r="K97" s="14"/>
      <c r="L97" s="14"/>
      <c r="M97" s="14"/>
      <c r="N97" s="2"/>
      <c r="O97" s="15"/>
      <c r="P97" s="13"/>
    </row>
    <row r="98" spans="1:16" x14ac:dyDescent="0.35">
      <c r="A98" s="1"/>
      <c r="B98" s="13"/>
      <c r="C98" s="13"/>
      <c r="D98" s="13"/>
      <c r="E98" s="13"/>
      <c r="F98" s="13"/>
      <c r="G98" s="13"/>
      <c r="H98" s="14"/>
      <c r="I98" s="14"/>
      <c r="J98" s="14"/>
      <c r="K98" s="14"/>
      <c r="L98" s="14"/>
      <c r="M98" s="14"/>
      <c r="N98" s="2"/>
      <c r="O98" s="15"/>
      <c r="P98" s="13"/>
    </row>
    <row r="99" spans="1:16" x14ac:dyDescent="0.35">
      <c r="A99" s="1"/>
      <c r="B99" s="13"/>
      <c r="C99" s="13"/>
      <c r="D99" s="13"/>
      <c r="E99" s="13"/>
      <c r="F99" s="13"/>
      <c r="G99" s="13"/>
      <c r="H99" s="14"/>
      <c r="I99" s="14"/>
      <c r="J99" s="14"/>
      <c r="K99" s="14"/>
      <c r="L99" s="14"/>
      <c r="M99" s="14"/>
      <c r="N99" s="2"/>
      <c r="O99" s="15"/>
      <c r="P99" s="13"/>
    </row>
    <row r="100" spans="1:16" x14ac:dyDescent="0.35">
      <c r="A100" s="1"/>
      <c r="B100" s="13"/>
      <c r="C100" s="13"/>
      <c r="D100" s="13"/>
      <c r="E100" s="13"/>
      <c r="F100" s="13"/>
      <c r="G100" s="13"/>
      <c r="H100" s="14"/>
      <c r="I100" s="14"/>
      <c r="J100" s="14"/>
      <c r="K100" s="14"/>
      <c r="L100" s="14"/>
      <c r="M100" s="14"/>
      <c r="N100" s="2"/>
      <c r="O100" s="15"/>
      <c r="P100" s="13"/>
    </row>
    <row r="101" spans="1:16" x14ac:dyDescent="0.35">
      <c r="A101" s="1"/>
      <c r="B101" s="13"/>
      <c r="C101" s="13"/>
      <c r="D101" s="13"/>
      <c r="E101" s="13"/>
      <c r="F101" s="13"/>
      <c r="G101" s="13"/>
      <c r="H101" s="14"/>
      <c r="I101" s="14"/>
      <c r="J101" s="14"/>
      <c r="K101" s="14"/>
      <c r="L101" s="14"/>
      <c r="M101" s="14"/>
      <c r="N101" s="2"/>
      <c r="O101" s="15"/>
      <c r="P101" s="13"/>
    </row>
    <row r="102" spans="1:16" x14ac:dyDescent="0.35">
      <c r="A102" s="1"/>
      <c r="B102" s="13"/>
      <c r="C102" s="13"/>
      <c r="D102" s="13"/>
      <c r="E102" s="13"/>
      <c r="F102" s="13"/>
      <c r="G102" s="13"/>
      <c r="H102" s="14"/>
      <c r="I102" s="14"/>
      <c r="J102" s="14"/>
      <c r="K102" s="14"/>
      <c r="L102" s="14"/>
      <c r="M102" s="14"/>
      <c r="N102" s="2"/>
      <c r="O102" s="15"/>
      <c r="P102" s="13"/>
    </row>
    <row r="103" spans="1:16" x14ac:dyDescent="0.35">
      <c r="A103" s="1"/>
      <c r="B103" s="13"/>
      <c r="C103" s="13"/>
      <c r="D103" s="13"/>
      <c r="E103" s="13"/>
      <c r="F103" s="13"/>
      <c r="G103" s="13"/>
      <c r="H103" s="14"/>
      <c r="I103" s="14"/>
      <c r="J103" s="14"/>
      <c r="K103" s="14"/>
      <c r="L103" s="14"/>
      <c r="M103" s="14"/>
      <c r="N103" s="2"/>
      <c r="O103" s="15"/>
      <c r="P103" s="13"/>
    </row>
    <row r="104" spans="1:16" x14ac:dyDescent="0.35">
      <c r="A104" s="1"/>
      <c r="B104" s="13"/>
      <c r="C104" s="13"/>
      <c r="D104" s="13"/>
      <c r="E104" s="13"/>
      <c r="F104" s="13"/>
      <c r="G104" s="13"/>
      <c r="H104" s="14"/>
      <c r="I104" s="14"/>
      <c r="J104" s="14"/>
      <c r="K104" s="14"/>
      <c r="L104" s="14"/>
      <c r="M104" s="14"/>
      <c r="N104" s="2"/>
      <c r="O104" s="15"/>
      <c r="P104" s="13"/>
    </row>
    <row r="105" spans="1:16" x14ac:dyDescent="0.35">
      <c r="A105" s="1"/>
      <c r="B105" s="13"/>
      <c r="C105" s="13"/>
      <c r="D105" s="13"/>
      <c r="E105" s="13"/>
      <c r="F105" s="13"/>
      <c r="G105" s="13"/>
      <c r="H105" s="14"/>
      <c r="I105" s="14"/>
      <c r="J105" s="14"/>
      <c r="K105" s="14"/>
      <c r="L105" s="14"/>
      <c r="M105" s="14"/>
      <c r="N105" s="2"/>
      <c r="O105" s="15"/>
      <c r="P105" s="13"/>
    </row>
    <row r="106" spans="1:16" x14ac:dyDescent="0.35">
      <c r="A106" s="1"/>
      <c r="B106" s="13"/>
      <c r="C106" s="13"/>
      <c r="D106" s="13"/>
      <c r="E106" s="13"/>
      <c r="F106" s="13"/>
      <c r="G106" s="13"/>
      <c r="H106" s="14"/>
      <c r="I106" s="14"/>
      <c r="J106" s="14"/>
      <c r="K106" s="14"/>
      <c r="L106" s="14"/>
      <c r="M106" s="14"/>
      <c r="N106" s="2"/>
      <c r="O106" s="15"/>
      <c r="P106" s="13"/>
    </row>
    <row r="107" spans="1:16" x14ac:dyDescent="0.35">
      <c r="A107" s="1"/>
      <c r="B107" s="13"/>
      <c r="C107" s="13"/>
      <c r="D107" s="13"/>
      <c r="E107" s="13"/>
      <c r="F107" s="13"/>
      <c r="G107" s="13"/>
      <c r="H107" s="14"/>
      <c r="I107" s="14"/>
      <c r="J107" s="14"/>
      <c r="K107" s="14"/>
      <c r="L107" s="14"/>
      <c r="M107" s="14"/>
      <c r="N107" s="2"/>
      <c r="O107" s="15"/>
      <c r="P107" s="13"/>
    </row>
    <row r="108" spans="1:16" x14ac:dyDescent="0.35">
      <c r="A108" s="1"/>
      <c r="B108" s="13"/>
      <c r="C108" s="13"/>
      <c r="D108" s="13"/>
      <c r="E108" s="13"/>
      <c r="F108" s="13"/>
      <c r="G108" s="13"/>
      <c r="H108" s="14"/>
      <c r="I108" s="14"/>
      <c r="J108" s="14"/>
      <c r="K108" s="14"/>
      <c r="L108" s="14"/>
      <c r="M108" s="14"/>
      <c r="N108" s="2"/>
      <c r="O108" s="15"/>
      <c r="P108" s="13"/>
    </row>
    <row r="109" spans="1:16" x14ac:dyDescent="0.35">
      <c r="A109" s="1"/>
      <c r="B109" s="13"/>
      <c r="C109" s="13"/>
      <c r="D109" s="13"/>
      <c r="E109" s="13"/>
      <c r="F109" s="13"/>
      <c r="G109" s="13"/>
      <c r="H109" s="14"/>
      <c r="I109" s="14"/>
      <c r="J109" s="14"/>
      <c r="K109" s="14"/>
      <c r="L109" s="14"/>
      <c r="M109" s="14"/>
      <c r="N109" s="2"/>
      <c r="O109" s="15"/>
      <c r="P109" s="13"/>
    </row>
    <row r="110" spans="1:16" x14ac:dyDescent="0.35">
      <c r="A110" s="1"/>
      <c r="B110" s="13"/>
      <c r="C110" s="13"/>
      <c r="D110" s="13"/>
      <c r="E110" s="13"/>
      <c r="F110" s="13"/>
      <c r="G110" s="13"/>
      <c r="H110" s="14"/>
      <c r="I110" s="14"/>
      <c r="J110" s="14"/>
      <c r="K110" s="14"/>
      <c r="L110" s="14"/>
      <c r="M110" s="14"/>
      <c r="N110" s="2"/>
      <c r="O110" s="15"/>
      <c r="P110" s="13"/>
    </row>
    <row r="111" spans="1:16" x14ac:dyDescent="0.35">
      <c r="A111" s="1"/>
      <c r="B111" s="13"/>
      <c r="C111" s="13"/>
      <c r="D111" s="13"/>
      <c r="E111" s="13"/>
      <c r="F111" s="13"/>
      <c r="G111" s="13"/>
      <c r="H111" s="14"/>
      <c r="I111" s="14"/>
      <c r="J111" s="14"/>
      <c r="K111" s="14"/>
      <c r="L111" s="14"/>
      <c r="M111" s="14"/>
      <c r="N111" s="2"/>
      <c r="O111" s="15"/>
      <c r="P111" s="13"/>
    </row>
    <row r="112" spans="1:16" x14ac:dyDescent="0.35">
      <c r="A112" s="1"/>
      <c r="B112" s="13"/>
      <c r="C112" s="13"/>
      <c r="D112" s="13"/>
      <c r="E112" s="13"/>
      <c r="F112" s="13"/>
      <c r="G112" s="13"/>
      <c r="H112" s="14"/>
      <c r="I112" s="14"/>
      <c r="J112" s="14"/>
      <c r="K112" s="14"/>
      <c r="L112" s="14"/>
      <c r="M112" s="14"/>
      <c r="N112" s="2"/>
      <c r="O112" s="15"/>
      <c r="P112" s="13"/>
    </row>
    <row r="113" spans="1:16" x14ac:dyDescent="0.35">
      <c r="A113" s="1"/>
      <c r="B113" s="13"/>
      <c r="C113" s="13"/>
      <c r="D113" s="13"/>
      <c r="E113" s="13"/>
      <c r="F113" s="13"/>
      <c r="G113" s="13"/>
      <c r="H113" s="14"/>
      <c r="I113" s="14"/>
      <c r="J113" s="14"/>
      <c r="K113" s="14"/>
      <c r="L113" s="14"/>
      <c r="M113" s="14"/>
      <c r="N113" s="2"/>
      <c r="O113" s="15"/>
      <c r="P113" s="13"/>
    </row>
    <row r="114" spans="1:16" x14ac:dyDescent="0.35">
      <c r="A114" s="1"/>
      <c r="B114" s="13"/>
      <c r="C114" s="13"/>
      <c r="D114" s="13"/>
      <c r="E114" s="13"/>
      <c r="F114" s="13"/>
      <c r="G114" s="13"/>
      <c r="H114" s="14"/>
      <c r="I114" s="14"/>
      <c r="J114" s="14"/>
      <c r="K114" s="14"/>
      <c r="L114" s="14"/>
      <c r="M114" s="14"/>
      <c r="N114" s="2"/>
      <c r="O114" s="15"/>
      <c r="P114" s="13"/>
    </row>
    <row r="115" spans="1:16" x14ac:dyDescent="0.35">
      <c r="A115" s="1"/>
      <c r="B115" s="13"/>
      <c r="C115" s="13"/>
      <c r="D115" s="13"/>
      <c r="E115" s="13"/>
      <c r="F115" s="13"/>
      <c r="G115" s="13"/>
      <c r="H115" s="14"/>
      <c r="I115" s="14"/>
      <c r="J115" s="14"/>
      <c r="K115" s="14"/>
      <c r="L115" s="14"/>
      <c r="M115" s="14"/>
      <c r="N115" s="2"/>
      <c r="O115" s="15"/>
      <c r="P115" s="13"/>
    </row>
    <row r="116" spans="1:16" x14ac:dyDescent="0.35">
      <c r="A116" s="1"/>
      <c r="B116" s="13"/>
      <c r="C116" s="13"/>
      <c r="D116" s="13"/>
      <c r="E116" s="13"/>
      <c r="F116" s="13"/>
      <c r="G116" s="13"/>
      <c r="H116" s="14"/>
      <c r="I116" s="14"/>
      <c r="J116" s="14"/>
      <c r="K116" s="14"/>
      <c r="L116" s="14"/>
      <c r="M116" s="14"/>
      <c r="N116" s="2"/>
      <c r="O116" s="15"/>
      <c r="P116" s="13"/>
    </row>
    <row r="117" spans="1:16" x14ac:dyDescent="0.35">
      <c r="A117" s="1"/>
      <c r="B117" s="13"/>
      <c r="C117" s="13"/>
      <c r="D117" s="13"/>
      <c r="E117" s="13"/>
      <c r="F117" s="13"/>
      <c r="G117" s="13"/>
      <c r="H117" s="14"/>
      <c r="I117" s="14"/>
      <c r="J117" s="14"/>
      <c r="K117" s="14"/>
      <c r="L117" s="14"/>
      <c r="M117" s="14"/>
      <c r="N117" s="2"/>
      <c r="O117" s="15"/>
      <c r="P117" s="13"/>
    </row>
    <row r="118" spans="1:16" x14ac:dyDescent="0.35">
      <c r="A118" s="1"/>
      <c r="B118" s="13"/>
      <c r="C118" s="13"/>
      <c r="D118" s="13"/>
      <c r="E118" s="13"/>
      <c r="F118" s="13"/>
      <c r="G118" s="13"/>
      <c r="H118" s="14"/>
      <c r="I118" s="14"/>
      <c r="J118" s="14"/>
      <c r="K118" s="14"/>
      <c r="L118" s="14"/>
      <c r="M118" s="14"/>
      <c r="N118" s="2"/>
      <c r="O118" s="15"/>
      <c r="P118" s="13"/>
    </row>
    <row r="119" spans="1:16" x14ac:dyDescent="0.35">
      <c r="A119" s="1"/>
      <c r="B119" s="13"/>
      <c r="C119" s="13"/>
      <c r="D119" s="13"/>
      <c r="E119" s="13"/>
      <c r="F119" s="13"/>
      <c r="G119" s="13"/>
      <c r="H119" s="14"/>
      <c r="I119" s="14"/>
      <c r="J119" s="14"/>
      <c r="K119" s="14"/>
      <c r="L119" s="14"/>
      <c r="M119" s="14"/>
      <c r="N119" s="2"/>
      <c r="O119" s="15"/>
      <c r="P119" s="13"/>
    </row>
    <row r="120" spans="1:16" x14ac:dyDescent="0.35">
      <c r="A120" s="1"/>
      <c r="B120" s="13"/>
      <c r="C120" s="13"/>
      <c r="D120" s="13"/>
      <c r="E120" s="13"/>
      <c r="F120" s="13"/>
      <c r="G120" s="13"/>
      <c r="H120" s="14"/>
      <c r="I120" s="14"/>
      <c r="J120" s="14"/>
      <c r="K120" s="14"/>
      <c r="L120" s="14"/>
      <c r="M120" s="14"/>
      <c r="N120" s="2"/>
      <c r="O120" s="15"/>
      <c r="P120" s="13"/>
    </row>
    <row r="121" spans="1:16" x14ac:dyDescent="0.35">
      <c r="A121" s="1"/>
      <c r="B121" s="13"/>
      <c r="C121" s="13"/>
      <c r="D121" s="13"/>
      <c r="E121" s="13"/>
      <c r="F121" s="13"/>
      <c r="G121" s="13"/>
      <c r="H121" s="14"/>
      <c r="I121" s="14"/>
      <c r="J121" s="14"/>
      <c r="K121" s="14"/>
      <c r="L121" s="14"/>
      <c r="M121" s="14"/>
      <c r="N121" s="2"/>
      <c r="O121" s="15"/>
      <c r="P121" s="13"/>
    </row>
    <row r="122" spans="1:16" x14ac:dyDescent="0.35">
      <c r="A122" s="1"/>
      <c r="B122" s="13"/>
      <c r="C122" s="13"/>
      <c r="D122" s="13"/>
      <c r="E122" s="13"/>
      <c r="F122" s="13"/>
      <c r="G122" s="13"/>
      <c r="H122" s="14"/>
      <c r="I122" s="14"/>
      <c r="J122" s="14"/>
      <c r="K122" s="14"/>
      <c r="L122" s="14"/>
      <c r="M122" s="14"/>
      <c r="N122" s="2"/>
      <c r="O122" s="15"/>
      <c r="P122" s="13"/>
    </row>
    <row r="123" spans="1:16" x14ac:dyDescent="0.35">
      <c r="A123" s="1"/>
      <c r="B123" s="13"/>
      <c r="C123" s="13"/>
      <c r="D123" s="13"/>
      <c r="E123" s="13"/>
      <c r="F123" s="13"/>
      <c r="G123" s="13"/>
      <c r="H123" s="14"/>
      <c r="I123" s="14"/>
      <c r="J123" s="14"/>
      <c r="K123" s="14"/>
      <c r="L123" s="14"/>
      <c r="M123" s="14"/>
      <c r="N123" s="2"/>
      <c r="O123" s="15"/>
      <c r="P123" s="13"/>
    </row>
    <row r="124" spans="1:16" x14ac:dyDescent="0.35">
      <c r="A124" s="1"/>
      <c r="B124" s="13"/>
      <c r="C124" s="13"/>
      <c r="D124" s="13"/>
      <c r="E124" s="13"/>
      <c r="F124" s="13"/>
      <c r="G124" s="13"/>
      <c r="H124" s="14"/>
      <c r="I124" s="14"/>
      <c r="J124" s="14"/>
      <c r="K124" s="14"/>
      <c r="L124" s="14"/>
      <c r="M124" s="14"/>
      <c r="N124" s="2"/>
      <c r="O124" s="15"/>
      <c r="P124" s="13"/>
    </row>
    <row r="125" spans="1:16" x14ac:dyDescent="0.35">
      <c r="A125" s="1"/>
      <c r="B125" s="13"/>
      <c r="C125" s="13"/>
      <c r="D125" s="13"/>
      <c r="E125" s="13"/>
      <c r="F125" s="13"/>
      <c r="G125" s="13"/>
      <c r="H125" s="14"/>
      <c r="I125" s="14"/>
      <c r="J125" s="14"/>
      <c r="K125" s="14"/>
      <c r="L125" s="14"/>
      <c r="M125" s="14"/>
      <c r="N125" s="2"/>
      <c r="O125" s="15"/>
      <c r="P125" s="13"/>
    </row>
    <row r="126" spans="1:16" x14ac:dyDescent="0.35">
      <c r="A126" s="1"/>
      <c r="B126" s="13"/>
      <c r="C126" s="13"/>
      <c r="D126" s="13"/>
      <c r="E126" s="13"/>
      <c r="F126" s="13"/>
      <c r="G126" s="13"/>
      <c r="H126" s="14"/>
      <c r="I126" s="14"/>
      <c r="J126" s="14"/>
      <c r="K126" s="14"/>
      <c r="L126" s="14"/>
      <c r="M126" s="14"/>
      <c r="N126" s="2"/>
      <c r="O126" s="15"/>
      <c r="P126" s="13"/>
    </row>
    <row r="127" spans="1:16" x14ac:dyDescent="0.35">
      <c r="A127" s="1"/>
      <c r="B127" s="13"/>
      <c r="C127" s="13"/>
      <c r="D127" s="13"/>
      <c r="E127" s="13"/>
      <c r="F127" s="13"/>
      <c r="G127" s="13"/>
      <c r="H127" s="14"/>
      <c r="I127" s="14"/>
      <c r="J127" s="14"/>
      <c r="K127" s="14"/>
      <c r="L127" s="14"/>
      <c r="M127" s="14"/>
      <c r="N127" s="2"/>
      <c r="O127" s="15"/>
      <c r="P127" s="13"/>
    </row>
    <row r="128" spans="1:16" x14ac:dyDescent="0.35">
      <c r="A128" s="1"/>
      <c r="B128" s="13"/>
      <c r="C128" s="13"/>
      <c r="D128" s="13"/>
      <c r="E128" s="13"/>
      <c r="F128" s="13"/>
      <c r="G128" s="13"/>
      <c r="H128" s="14"/>
      <c r="I128" s="14"/>
      <c r="J128" s="14"/>
      <c r="K128" s="14"/>
      <c r="L128" s="14"/>
      <c r="M128" s="14"/>
      <c r="N128" s="2"/>
      <c r="O128" s="15"/>
      <c r="P128" s="13"/>
    </row>
    <row r="129" spans="1:16" x14ac:dyDescent="0.35">
      <c r="A129" s="1"/>
      <c r="B129" s="13"/>
      <c r="C129" s="13"/>
      <c r="D129" s="13"/>
      <c r="E129" s="13"/>
      <c r="F129" s="13"/>
      <c r="G129" s="13"/>
      <c r="H129" s="14"/>
      <c r="I129" s="14"/>
      <c r="J129" s="14"/>
      <c r="K129" s="14"/>
      <c r="L129" s="14"/>
      <c r="M129" s="14"/>
      <c r="N129" s="2"/>
      <c r="O129" s="15"/>
      <c r="P129" s="13"/>
    </row>
    <row r="130" spans="1:16" x14ac:dyDescent="0.35">
      <c r="A130" s="1"/>
      <c r="B130" s="13"/>
      <c r="C130" s="13"/>
      <c r="D130" s="13"/>
      <c r="E130" s="13"/>
      <c r="F130" s="13"/>
      <c r="G130" s="13"/>
      <c r="H130" s="14"/>
      <c r="I130" s="14"/>
      <c r="J130" s="14"/>
      <c r="K130" s="14"/>
      <c r="L130" s="14"/>
      <c r="M130" s="14"/>
      <c r="N130" s="2"/>
      <c r="O130" s="15"/>
      <c r="P130" s="13"/>
    </row>
    <row r="131" spans="1:16" x14ac:dyDescent="0.35">
      <c r="A131" s="1"/>
      <c r="B131" s="13"/>
      <c r="C131" s="13"/>
      <c r="D131" s="13"/>
      <c r="E131" s="13"/>
      <c r="F131" s="13"/>
      <c r="G131" s="13"/>
      <c r="H131" s="14"/>
      <c r="I131" s="14"/>
      <c r="J131" s="14"/>
      <c r="K131" s="14"/>
      <c r="L131" s="14"/>
      <c r="M131" s="14"/>
      <c r="N131" s="2"/>
      <c r="O131" s="15"/>
      <c r="P131" s="13"/>
    </row>
    <row r="132" spans="1:16" x14ac:dyDescent="0.35">
      <c r="A132" s="1"/>
      <c r="B132" s="13"/>
      <c r="C132" s="13"/>
      <c r="D132" s="13"/>
      <c r="E132" s="13"/>
      <c r="F132" s="13"/>
      <c r="G132" s="13"/>
      <c r="H132" s="14"/>
      <c r="I132" s="14"/>
      <c r="J132" s="14"/>
      <c r="K132" s="14"/>
      <c r="L132" s="14"/>
      <c r="M132" s="14"/>
      <c r="N132" s="2"/>
      <c r="O132" s="15"/>
      <c r="P132" s="13"/>
    </row>
    <row r="133" spans="1:16" x14ac:dyDescent="0.35">
      <c r="A133" s="1"/>
      <c r="B133" s="13"/>
      <c r="C133" s="13"/>
      <c r="D133" s="13"/>
      <c r="E133" s="13"/>
      <c r="F133" s="13"/>
      <c r="G133" s="13"/>
      <c r="H133" s="14"/>
      <c r="I133" s="14"/>
      <c r="J133" s="14"/>
      <c r="K133" s="14"/>
      <c r="L133" s="14"/>
      <c r="M133" s="14"/>
      <c r="N133" s="2"/>
      <c r="O133" s="15"/>
      <c r="P133" s="13"/>
    </row>
    <row r="134" spans="1:16" x14ac:dyDescent="0.35">
      <c r="A134" s="1"/>
      <c r="B134" s="13"/>
      <c r="C134" s="13"/>
      <c r="D134" s="13"/>
      <c r="E134" s="13"/>
      <c r="F134" s="13"/>
      <c r="G134" s="13"/>
      <c r="H134" s="14"/>
      <c r="I134" s="14"/>
      <c r="J134" s="14"/>
      <c r="K134" s="14"/>
      <c r="L134" s="14"/>
      <c r="M134" s="14"/>
      <c r="N134" s="2"/>
      <c r="O134" s="15"/>
      <c r="P134" s="13"/>
    </row>
    <row r="135" spans="1:16" x14ac:dyDescent="0.35">
      <c r="A135" s="1"/>
      <c r="B135" s="13"/>
      <c r="C135" s="13"/>
      <c r="D135" s="13"/>
      <c r="E135" s="13"/>
      <c r="F135" s="13"/>
      <c r="G135" s="13"/>
      <c r="H135" s="14"/>
      <c r="I135" s="14"/>
      <c r="J135" s="14"/>
      <c r="K135" s="14"/>
      <c r="L135" s="14"/>
      <c r="M135" s="14"/>
      <c r="N135" s="2"/>
      <c r="O135" s="15"/>
      <c r="P135" s="13"/>
    </row>
    <row r="136" spans="1:16" x14ac:dyDescent="0.35">
      <c r="A136" s="1"/>
      <c r="B136" s="13"/>
      <c r="C136" s="13"/>
      <c r="D136" s="13"/>
      <c r="E136" s="13"/>
      <c r="F136" s="13"/>
      <c r="G136" s="13"/>
      <c r="H136" s="14"/>
      <c r="I136" s="14"/>
      <c r="J136" s="14"/>
      <c r="K136" s="14"/>
      <c r="L136" s="14"/>
      <c r="M136" s="14"/>
      <c r="N136" s="2"/>
      <c r="O136" s="15"/>
      <c r="P136" s="13"/>
    </row>
    <row r="137" spans="1:16" x14ac:dyDescent="0.35">
      <c r="A137" s="1"/>
      <c r="B137" s="13"/>
      <c r="C137" s="13"/>
      <c r="D137" s="13"/>
      <c r="E137" s="13"/>
      <c r="F137" s="13"/>
      <c r="G137" s="13"/>
      <c r="H137" s="14"/>
      <c r="I137" s="14"/>
      <c r="J137" s="14"/>
      <c r="K137" s="14"/>
      <c r="L137" s="14"/>
      <c r="M137" s="14"/>
      <c r="N137" s="2"/>
      <c r="O137" s="15"/>
      <c r="P137" s="13"/>
    </row>
    <row r="138" spans="1:16" x14ac:dyDescent="0.35">
      <c r="A138" s="1"/>
      <c r="B138" s="13"/>
      <c r="C138" s="13"/>
      <c r="D138" s="13"/>
      <c r="E138" s="13"/>
      <c r="F138" s="13"/>
      <c r="G138" s="13"/>
      <c r="H138" s="14"/>
      <c r="I138" s="14"/>
      <c r="J138" s="14"/>
      <c r="K138" s="14"/>
      <c r="L138" s="14"/>
      <c r="M138" s="14"/>
      <c r="N138" s="2"/>
      <c r="O138" s="15"/>
      <c r="P138" s="13"/>
    </row>
    <row r="139" spans="1:16" x14ac:dyDescent="0.35">
      <c r="A139" s="1"/>
      <c r="B139" s="13"/>
      <c r="C139" s="13"/>
      <c r="D139" s="13"/>
      <c r="E139" s="13"/>
      <c r="F139" s="13"/>
      <c r="G139" s="13"/>
      <c r="H139" s="14"/>
      <c r="I139" s="14"/>
      <c r="J139" s="14"/>
      <c r="K139" s="14"/>
      <c r="L139" s="14"/>
      <c r="M139" s="14"/>
      <c r="N139" s="2"/>
      <c r="O139" s="15"/>
      <c r="P139" s="13"/>
    </row>
    <row r="140" spans="1:16" x14ac:dyDescent="0.35">
      <c r="A140" s="1"/>
      <c r="B140" s="13"/>
      <c r="C140" s="13"/>
      <c r="D140" s="13"/>
      <c r="E140" s="13"/>
      <c r="F140" s="13"/>
      <c r="G140" s="13"/>
      <c r="H140" s="14"/>
      <c r="I140" s="14"/>
      <c r="J140" s="14"/>
      <c r="K140" s="14"/>
      <c r="L140" s="14"/>
      <c r="M140" s="14"/>
      <c r="N140" s="2"/>
      <c r="O140" s="15"/>
      <c r="P140" s="13"/>
    </row>
    <row r="141" spans="1:16" x14ac:dyDescent="0.35">
      <c r="A141" s="1"/>
      <c r="B141" s="13"/>
      <c r="C141" s="13"/>
      <c r="D141" s="13"/>
      <c r="E141" s="13"/>
      <c r="F141" s="13"/>
      <c r="G141" s="13"/>
      <c r="H141" s="14"/>
      <c r="I141" s="14"/>
      <c r="J141" s="14"/>
      <c r="K141" s="14"/>
      <c r="L141" s="14"/>
      <c r="M141" s="14"/>
      <c r="N141" s="2"/>
      <c r="O141" s="15"/>
      <c r="P141" s="13"/>
    </row>
    <row r="142" spans="1:16" x14ac:dyDescent="0.35">
      <c r="A142" s="1"/>
      <c r="B142" s="13"/>
      <c r="C142" s="13"/>
      <c r="D142" s="13"/>
      <c r="E142" s="13"/>
      <c r="F142" s="13"/>
      <c r="G142" s="13"/>
      <c r="H142" s="14"/>
      <c r="I142" s="14"/>
      <c r="J142" s="14"/>
      <c r="K142" s="14"/>
      <c r="L142" s="14"/>
      <c r="M142" s="14"/>
      <c r="N142" s="2"/>
      <c r="O142" s="15"/>
      <c r="P142" s="13"/>
    </row>
    <row r="143" spans="1:16" x14ac:dyDescent="0.35">
      <c r="A143" s="1"/>
      <c r="B143" s="13"/>
      <c r="C143" s="13"/>
      <c r="D143" s="13"/>
      <c r="E143" s="13"/>
      <c r="F143" s="13"/>
      <c r="G143" s="13"/>
      <c r="H143" s="14"/>
      <c r="I143" s="14"/>
      <c r="J143" s="14"/>
      <c r="K143" s="14"/>
      <c r="L143" s="14"/>
      <c r="M143" s="14"/>
      <c r="N143" s="2"/>
      <c r="O143" s="15"/>
      <c r="P143" s="13"/>
    </row>
    <row r="144" spans="1:16" x14ac:dyDescent="0.35">
      <c r="A144" s="1"/>
      <c r="B144" s="13"/>
      <c r="C144" s="13"/>
      <c r="D144" s="13"/>
      <c r="E144" s="13"/>
      <c r="F144" s="13"/>
      <c r="G144" s="13"/>
      <c r="H144" s="14"/>
      <c r="I144" s="14"/>
      <c r="J144" s="14"/>
      <c r="K144" s="14"/>
      <c r="L144" s="14"/>
      <c r="M144" s="14"/>
      <c r="N144" s="2"/>
      <c r="O144" s="15"/>
      <c r="P144" s="13"/>
    </row>
    <row r="145" spans="1:16" x14ac:dyDescent="0.35">
      <c r="A145" s="1"/>
      <c r="B145" s="13"/>
      <c r="C145" s="13"/>
      <c r="D145" s="13"/>
      <c r="E145" s="13"/>
      <c r="F145" s="13"/>
      <c r="G145" s="13"/>
      <c r="H145" s="14"/>
      <c r="I145" s="14"/>
      <c r="J145" s="14"/>
      <c r="K145" s="14"/>
      <c r="L145" s="14"/>
      <c r="M145" s="14"/>
      <c r="N145" s="2"/>
      <c r="O145" s="15"/>
      <c r="P145" s="13"/>
    </row>
    <row r="146" spans="1:16" x14ac:dyDescent="0.35">
      <c r="A146" s="1"/>
      <c r="B146" s="13"/>
      <c r="C146" s="13"/>
      <c r="D146" s="13"/>
      <c r="E146" s="13"/>
      <c r="F146" s="13"/>
      <c r="G146" s="13"/>
      <c r="H146" s="14"/>
      <c r="I146" s="14"/>
      <c r="J146" s="14"/>
      <c r="K146" s="14"/>
      <c r="L146" s="14"/>
      <c r="M146" s="14"/>
      <c r="N146" s="2"/>
      <c r="O146" s="15"/>
      <c r="P146" s="13"/>
    </row>
    <row r="147" spans="1:16" x14ac:dyDescent="0.35">
      <c r="A147" s="1"/>
      <c r="B147" s="13"/>
      <c r="C147" s="13"/>
      <c r="D147" s="13"/>
      <c r="E147" s="13"/>
      <c r="F147" s="13"/>
      <c r="G147" s="13"/>
      <c r="H147" s="14"/>
      <c r="I147" s="14"/>
      <c r="J147" s="14"/>
      <c r="K147" s="14"/>
      <c r="L147" s="14"/>
      <c r="M147" s="14"/>
      <c r="N147" s="2"/>
      <c r="O147" s="15"/>
      <c r="P147" s="13"/>
    </row>
    <row r="148" spans="1:16" x14ac:dyDescent="0.35">
      <c r="A148" s="1"/>
      <c r="B148" s="13"/>
      <c r="C148" s="13"/>
      <c r="D148" s="13"/>
      <c r="E148" s="13"/>
      <c r="F148" s="13"/>
      <c r="G148" s="13"/>
      <c r="H148" s="14"/>
      <c r="I148" s="14"/>
      <c r="J148" s="14"/>
      <c r="K148" s="14"/>
      <c r="L148" s="14"/>
      <c r="M148" s="14"/>
      <c r="N148" s="2"/>
      <c r="O148" s="15"/>
      <c r="P148" s="13"/>
    </row>
    <row r="149" spans="1:16" x14ac:dyDescent="0.35">
      <c r="A149" s="1"/>
      <c r="B149" s="13"/>
      <c r="C149" s="13"/>
      <c r="D149" s="13"/>
      <c r="E149" s="13"/>
      <c r="F149" s="13"/>
      <c r="G149" s="13"/>
      <c r="H149" s="14"/>
      <c r="I149" s="14"/>
      <c r="J149" s="14"/>
      <c r="K149" s="14"/>
      <c r="L149" s="14"/>
      <c r="M149" s="14"/>
      <c r="N149" s="2"/>
      <c r="O149" s="15"/>
      <c r="P149" s="13"/>
    </row>
    <row r="150" spans="1:16" x14ac:dyDescent="0.35">
      <c r="A150" s="1"/>
      <c r="B150" s="13"/>
      <c r="C150" s="13"/>
      <c r="D150" s="13"/>
      <c r="E150" s="13"/>
      <c r="F150" s="13"/>
      <c r="G150" s="13"/>
      <c r="H150" s="14"/>
      <c r="I150" s="14"/>
      <c r="J150" s="14"/>
      <c r="K150" s="14"/>
      <c r="L150" s="14"/>
      <c r="M150" s="14"/>
      <c r="N150" s="2"/>
      <c r="O150" s="15"/>
      <c r="P150" s="13"/>
    </row>
    <row r="151" spans="1:16" x14ac:dyDescent="0.35">
      <c r="A151" s="1"/>
      <c r="B151" s="13"/>
      <c r="C151" s="13"/>
      <c r="D151" s="13"/>
      <c r="E151" s="13"/>
      <c r="F151" s="13"/>
      <c r="G151" s="13"/>
      <c r="H151" s="14"/>
      <c r="I151" s="14"/>
      <c r="J151" s="14"/>
      <c r="K151" s="14"/>
      <c r="L151" s="14"/>
      <c r="M151" s="14"/>
      <c r="N151" s="2"/>
      <c r="O151" s="15"/>
      <c r="P151" s="13"/>
    </row>
    <row r="152" spans="1:16" x14ac:dyDescent="0.35">
      <c r="A152" s="1"/>
      <c r="B152" s="13"/>
      <c r="C152" s="13"/>
      <c r="D152" s="13"/>
      <c r="E152" s="13"/>
      <c r="F152" s="13"/>
      <c r="G152" s="13"/>
      <c r="H152" s="14"/>
      <c r="I152" s="14"/>
      <c r="J152" s="14"/>
      <c r="K152" s="14"/>
      <c r="L152" s="14"/>
      <c r="M152" s="14"/>
      <c r="N152" s="2"/>
      <c r="O152" s="15"/>
      <c r="P152" s="13"/>
    </row>
    <row r="153" spans="1:16" x14ac:dyDescent="0.35">
      <c r="A153" s="1"/>
      <c r="B153" s="13"/>
      <c r="C153" s="13"/>
      <c r="D153" s="13"/>
      <c r="E153" s="13"/>
      <c r="F153" s="13"/>
      <c r="G153" s="13"/>
      <c r="H153" s="14"/>
      <c r="I153" s="14"/>
      <c r="J153" s="14"/>
      <c r="K153" s="14"/>
      <c r="L153" s="14"/>
      <c r="M153" s="14"/>
      <c r="N153" s="2"/>
      <c r="O153" s="15"/>
      <c r="P153" s="13"/>
    </row>
    <row r="154" spans="1:16" x14ac:dyDescent="0.35">
      <c r="A154" s="1"/>
      <c r="B154" s="13"/>
      <c r="C154" s="13"/>
      <c r="D154" s="13"/>
      <c r="E154" s="13"/>
      <c r="F154" s="13"/>
      <c r="G154" s="13"/>
      <c r="H154" s="14"/>
      <c r="I154" s="14"/>
      <c r="J154" s="14"/>
      <c r="K154" s="14"/>
      <c r="L154" s="14"/>
      <c r="M154" s="14"/>
      <c r="N154" s="2"/>
      <c r="O154" s="15"/>
      <c r="P154" s="13"/>
    </row>
    <row r="155" spans="1:16" x14ac:dyDescent="0.35">
      <c r="A155" s="1"/>
      <c r="B155" s="13"/>
      <c r="C155" s="13"/>
      <c r="D155" s="13"/>
      <c r="E155" s="13"/>
      <c r="F155" s="13"/>
      <c r="G155" s="13"/>
      <c r="H155" s="14"/>
      <c r="I155" s="14"/>
      <c r="J155" s="14"/>
      <c r="K155" s="14"/>
      <c r="L155" s="14"/>
      <c r="M155" s="14"/>
      <c r="N155" s="2"/>
      <c r="O155" s="15"/>
      <c r="P155" s="13"/>
    </row>
    <row r="156" spans="1:16" x14ac:dyDescent="0.35">
      <c r="A156" s="1"/>
      <c r="B156" s="13"/>
      <c r="C156" s="13"/>
      <c r="D156" s="13"/>
      <c r="E156" s="13"/>
      <c r="F156" s="13"/>
      <c r="G156" s="13"/>
      <c r="H156" s="14"/>
      <c r="I156" s="14"/>
      <c r="J156" s="14"/>
      <c r="K156" s="14"/>
      <c r="L156" s="14"/>
      <c r="M156" s="14"/>
      <c r="N156" s="2"/>
      <c r="O156" s="15"/>
      <c r="P156" s="13"/>
    </row>
    <row r="157" spans="1:16" x14ac:dyDescent="0.35">
      <c r="A157" s="1"/>
      <c r="B157" s="13"/>
      <c r="C157" s="13"/>
      <c r="D157" s="13"/>
      <c r="E157" s="13"/>
      <c r="F157" s="13"/>
      <c r="G157" s="13"/>
      <c r="H157" s="14"/>
      <c r="I157" s="14"/>
      <c r="J157" s="14"/>
      <c r="K157" s="14"/>
      <c r="L157" s="14"/>
      <c r="M157" s="14"/>
      <c r="N157" s="2"/>
      <c r="O157" s="15"/>
      <c r="P157" s="13"/>
    </row>
    <row r="158" spans="1:16" x14ac:dyDescent="0.35">
      <c r="A158" s="1"/>
      <c r="B158" s="13"/>
      <c r="C158" s="13"/>
      <c r="D158" s="13"/>
      <c r="E158" s="13"/>
      <c r="F158" s="13"/>
      <c r="G158" s="13"/>
      <c r="H158" s="14"/>
      <c r="I158" s="14"/>
      <c r="J158" s="14"/>
      <c r="K158" s="14"/>
      <c r="L158" s="14"/>
      <c r="M158" s="14"/>
      <c r="N158" s="2"/>
      <c r="O158" s="15"/>
      <c r="P158" s="13"/>
    </row>
    <row r="159" spans="1:16" x14ac:dyDescent="0.35">
      <c r="A159" s="1"/>
      <c r="B159" s="13"/>
      <c r="C159" s="13"/>
      <c r="D159" s="13"/>
      <c r="E159" s="13"/>
      <c r="F159" s="13"/>
      <c r="G159" s="13"/>
      <c r="H159" s="14"/>
      <c r="I159" s="14"/>
      <c r="J159" s="14"/>
      <c r="K159" s="14"/>
      <c r="L159" s="14"/>
      <c r="M159" s="14"/>
      <c r="N159" s="2"/>
      <c r="O159" s="15"/>
      <c r="P159" s="13"/>
    </row>
    <row r="160" spans="1:16" x14ac:dyDescent="0.35">
      <c r="A160" s="1"/>
      <c r="B160" s="13"/>
      <c r="C160" s="13"/>
      <c r="D160" s="13"/>
      <c r="E160" s="13"/>
      <c r="F160" s="13"/>
      <c r="G160" s="13"/>
      <c r="H160" s="14"/>
      <c r="I160" s="14"/>
      <c r="J160" s="14"/>
      <c r="K160" s="14"/>
      <c r="L160" s="14"/>
      <c r="M160" s="14"/>
      <c r="N160" s="2"/>
      <c r="O160" s="15"/>
      <c r="P160" s="13"/>
    </row>
    <row r="161" spans="1:16" x14ac:dyDescent="0.35">
      <c r="A161" s="1"/>
      <c r="B161" s="13"/>
      <c r="C161" s="13"/>
      <c r="D161" s="13"/>
      <c r="E161" s="13"/>
      <c r="F161" s="13"/>
      <c r="G161" s="13"/>
      <c r="H161" s="14"/>
      <c r="I161" s="14"/>
      <c r="J161" s="14"/>
      <c r="K161" s="14"/>
      <c r="L161" s="14"/>
      <c r="M161" s="14"/>
      <c r="N161" s="2"/>
      <c r="O161" s="15"/>
      <c r="P161" s="13"/>
    </row>
    <row r="162" spans="1:16" x14ac:dyDescent="0.35">
      <c r="A162" s="1"/>
      <c r="B162" s="13"/>
      <c r="C162" s="13"/>
      <c r="D162" s="13"/>
      <c r="E162" s="13"/>
      <c r="F162" s="13"/>
      <c r="G162" s="13"/>
      <c r="H162" s="14"/>
      <c r="I162" s="14"/>
      <c r="J162" s="14"/>
      <c r="K162" s="14"/>
      <c r="L162" s="14"/>
      <c r="M162" s="14"/>
      <c r="N162" s="2"/>
      <c r="O162" s="15"/>
      <c r="P162" s="13"/>
    </row>
    <row r="163" spans="1:16" x14ac:dyDescent="0.35">
      <c r="A163" s="1"/>
      <c r="B163" s="13"/>
      <c r="C163" s="13"/>
      <c r="D163" s="13"/>
      <c r="E163" s="13"/>
      <c r="F163" s="13"/>
      <c r="G163" s="13"/>
      <c r="H163" s="14"/>
      <c r="I163" s="14"/>
      <c r="J163" s="14"/>
      <c r="K163" s="14"/>
      <c r="L163" s="14"/>
      <c r="M163" s="14"/>
      <c r="N163" s="2"/>
      <c r="O163" s="15"/>
      <c r="P163" s="13"/>
    </row>
    <row r="164" spans="1:16" x14ac:dyDescent="0.35">
      <c r="A164" s="1"/>
      <c r="B164" s="13"/>
      <c r="C164" s="13"/>
      <c r="D164" s="13"/>
      <c r="E164" s="13"/>
      <c r="F164" s="13"/>
      <c r="G164" s="13"/>
      <c r="H164" s="14"/>
      <c r="I164" s="14"/>
      <c r="J164" s="14"/>
      <c r="K164" s="14"/>
      <c r="L164" s="14"/>
      <c r="M164" s="14"/>
      <c r="N164" s="2"/>
      <c r="O164" s="15"/>
      <c r="P164" s="13"/>
    </row>
    <row r="165" spans="1:16" x14ac:dyDescent="0.35">
      <c r="A165" s="1"/>
      <c r="B165" s="13"/>
      <c r="C165" s="13"/>
      <c r="D165" s="13"/>
      <c r="E165" s="13"/>
      <c r="F165" s="13"/>
      <c r="G165" s="13"/>
      <c r="H165" s="14"/>
      <c r="I165" s="14"/>
      <c r="J165" s="14"/>
      <c r="K165" s="14"/>
      <c r="L165" s="14"/>
      <c r="M165" s="14"/>
      <c r="N165" s="2"/>
      <c r="O165" s="15"/>
      <c r="P165" s="13"/>
    </row>
    <row r="166" spans="1:16" x14ac:dyDescent="0.35">
      <c r="A166" s="1"/>
      <c r="B166" s="13"/>
      <c r="C166" s="13"/>
      <c r="D166" s="13"/>
      <c r="E166" s="13"/>
      <c r="F166" s="13"/>
      <c r="G166" s="13"/>
      <c r="H166" s="14"/>
      <c r="I166" s="14"/>
      <c r="J166" s="14"/>
      <c r="K166" s="14"/>
      <c r="L166" s="14"/>
      <c r="M166" s="14"/>
      <c r="N166" s="2"/>
      <c r="O166" s="15"/>
      <c r="P166" s="13"/>
    </row>
    <row r="167" spans="1:16" x14ac:dyDescent="0.35">
      <c r="A167" s="1"/>
      <c r="B167" s="13"/>
      <c r="C167" s="13"/>
      <c r="D167" s="13"/>
      <c r="E167" s="13"/>
      <c r="F167" s="13"/>
      <c r="G167" s="13"/>
      <c r="H167" s="14"/>
      <c r="I167" s="14"/>
      <c r="J167" s="14"/>
      <c r="K167" s="14"/>
      <c r="L167" s="14"/>
      <c r="M167" s="14"/>
      <c r="N167" s="2"/>
      <c r="O167" s="15"/>
      <c r="P167" s="13"/>
    </row>
    <row r="168" spans="1:16" x14ac:dyDescent="0.35">
      <c r="A168" s="1"/>
      <c r="B168" s="13"/>
      <c r="C168" s="13"/>
      <c r="D168" s="13"/>
      <c r="E168" s="13"/>
      <c r="F168" s="13"/>
      <c r="G168" s="13"/>
      <c r="H168" s="14"/>
      <c r="I168" s="14"/>
      <c r="J168" s="14"/>
      <c r="K168" s="14"/>
      <c r="L168" s="14"/>
      <c r="M168" s="14"/>
      <c r="N168" s="2"/>
      <c r="O168" s="15"/>
      <c r="P168" s="13"/>
    </row>
    <row r="169" spans="1:16" x14ac:dyDescent="0.35">
      <c r="A169" s="1"/>
      <c r="B169" s="13"/>
      <c r="C169" s="13"/>
      <c r="D169" s="13"/>
      <c r="E169" s="13"/>
      <c r="F169" s="13"/>
      <c r="G169" s="13"/>
      <c r="H169" s="14"/>
      <c r="I169" s="14"/>
      <c r="J169" s="14"/>
      <c r="K169" s="14"/>
      <c r="L169" s="14"/>
      <c r="M169" s="14"/>
      <c r="N169" s="2"/>
      <c r="O169" s="15"/>
      <c r="P169" s="13"/>
    </row>
    <row r="170" spans="1:16" x14ac:dyDescent="0.35">
      <c r="A170" s="1"/>
      <c r="B170" s="13"/>
      <c r="C170" s="13"/>
      <c r="D170" s="13"/>
      <c r="E170" s="13"/>
      <c r="F170" s="13"/>
      <c r="G170" s="13"/>
      <c r="H170" s="14"/>
      <c r="I170" s="14"/>
      <c r="J170" s="14"/>
      <c r="K170" s="14"/>
      <c r="L170" s="14"/>
      <c r="M170" s="14"/>
      <c r="N170" s="2"/>
      <c r="O170" s="15"/>
      <c r="P170" s="13"/>
    </row>
    <row r="171" spans="1:16" x14ac:dyDescent="0.35">
      <c r="A171" s="1"/>
      <c r="B171" s="13"/>
      <c r="C171" s="13"/>
      <c r="D171" s="13"/>
      <c r="E171" s="13"/>
      <c r="F171" s="13"/>
      <c r="G171" s="13"/>
      <c r="H171" s="14"/>
      <c r="I171" s="14"/>
      <c r="J171" s="14"/>
      <c r="K171" s="14"/>
      <c r="L171" s="14"/>
      <c r="M171" s="14"/>
      <c r="N171" s="2"/>
      <c r="O171" s="15"/>
      <c r="P171" s="13"/>
    </row>
    <row r="172" spans="1:16" x14ac:dyDescent="0.35">
      <c r="A172" s="1"/>
      <c r="B172" s="13"/>
      <c r="C172" s="13"/>
      <c r="D172" s="13"/>
      <c r="E172" s="13"/>
      <c r="F172" s="13"/>
      <c r="G172" s="13"/>
      <c r="H172" s="14"/>
      <c r="I172" s="14"/>
      <c r="J172" s="14"/>
      <c r="K172" s="14"/>
      <c r="L172" s="14"/>
      <c r="M172" s="14"/>
      <c r="N172" s="2"/>
      <c r="O172" s="15"/>
      <c r="P172" s="13"/>
    </row>
    <row r="173" spans="1:16" x14ac:dyDescent="0.35">
      <c r="A173" s="1"/>
      <c r="B173" s="13"/>
      <c r="C173" s="13"/>
      <c r="D173" s="13"/>
      <c r="E173" s="13"/>
      <c r="F173" s="13"/>
      <c r="G173" s="13"/>
      <c r="H173" s="14"/>
      <c r="I173" s="14"/>
      <c r="J173" s="14"/>
      <c r="K173" s="14"/>
      <c r="L173" s="14"/>
      <c r="M173" s="14"/>
      <c r="N173" s="2"/>
      <c r="O173" s="15"/>
      <c r="P173" s="13"/>
    </row>
    <row r="174" spans="1:16" x14ac:dyDescent="0.35">
      <c r="A174" s="1"/>
      <c r="B174" s="13"/>
      <c r="C174" s="13"/>
      <c r="D174" s="13"/>
      <c r="E174" s="13"/>
      <c r="F174" s="13"/>
      <c r="G174" s="13"/>
      <c r="H174" s="14"/>
      <c r="I174" s="14"/>
      <c r="J174" s="14"/>
      <c r="K174" s="14"/>
      <c r="L174" s="14"/>
      <c r="M174" s="14"/>
      <c r="N174" s="2"/>
      <c r="O174" s="15"/>
      <c r="P174" s="13"/>
    </row>
    <row r="175" spans="1:16" x14ac:dyDescent="0.35">
      <c r="A175" s="1"/>
      <c r="B175" s="13"/>
      <c r="C175" s="13"/>
      <c r="D175" s="13"/>
      <c r="E175" s="13"/>
      <c r="F175" s="13"/>
      <c r="G175" s="13"/>
      <c r="H175" s="14"/>
      <c r="I175" s="14"/>
      <c r="J175" s="14"/>
      <c r="K175" s="14"/>
      <c r="L175" s="14"/>
      <c r="M175" s="14"/>
      <c r="N175" s="2"/>
      <c r="O175" s="15"/>
      <c r="P175" s="13"/>
    </row>
    <row r="176" spans="1:16" x14ac:dyDescent="0.35">
      <c r="A176" s="1"/>
      <c r="B176" s="13"/>
      <c r="C176" s="13"/>
      <c r="D176" s="13"/>
      <c r="E176" s="13"/>
      <c r="F176" s="13"/>
      <c r="G176" s="13"/>
      <c r="H176" s="14"/>
      <c r="I176" s="14"/>
      <c r="J176" s="14"/>
      <c r="K176" s="14"/>
      <c r="L176" s="14"/>
      <c r="M176" s="14"/>
      <c r="N176" s="2"/>
      <c r="O176" s="15"/>
      <c r="P176" s="13"/>
    </row>
    <row r="177" spans="1:16" x14ac:dyDescent="0.35">
      <c r="A177" s="1"/>
      <c r="B177" s="13"/>
      <c r="C177" s="13"/>
      <c r="D177" s="13"/>
      <c r="E177" s="13"/>
      <c r="F177" s="13"/>
      <c r="G177" s="13"/>
      <c r="H177" s="14"/>
      <c r="I177" s="14"/>
      <c r="J177" s="14"/>
      <c r="K177" s="14"/>
      <c r="L177" s="14"/>
      <c r="M177" s="14"/>
      <c r="N177" s="2"/>
      <c r="O177" s="15"/>
      <c r="P177" s="13"/>
    </row>
    <row r="178" spans="1:16" x14ac:dyDescent="0.35">
      <c r="A178" s="1"/>
      <c r="B178" s="13"/>
      <c r="C178" s="13"/>
      <c r="D178" s="13"/>
      <c r="E178" s="13"/>
      <c r="F178" s="13"/>
      <c r="G178" s="13"/>
      <c r="H178" s="14"/>
      <c r="I178" s="14"/>
      <c r="J178" s="14"/>
      <c r="K178" s="14"/>
      <c r="L178" s="14"/>
      <c r="M178" s="14"/>
      <c r="N178" s="2"/>
      <c r="O178" s="15"/>
      <c r="P178" s="13"/>
    </row>
    <row r="179" spans="1:16" x14ac:dyDescent="0.35">
      <c r="A179" s="1"/>
      <c r="B179" s="13"/>
      <c r="C179" s="13"/>
      <c r="D179" s="13"/>
      <c r="E179" s="13"/>
      <c r="F179" s="13"/>
      <c r="G179" s="13"/>
      <c r="H179" s="14"/>
      <c r="I179" s="14"/>
      <c r="J179" s="14"/>
      <c r="K179" s="14"/>
      <c r="L179" s="14"/>
      <c r="M179" s="14"/>
      <c r="N179" s="2"/>
      <c r="O179" s="15"/>
      <c r="P179" s="13"/>
    </row>
    <row r="180" spans="1:16" x14ac:dyDescent="0.35">
      <c r="A180" s="1"/>
      <c r="B180" s="13"/>
      <c r="C180" s="13"/>
      <c r="D180" s="13"/>
      <c r="E180" s="13"/>
      <c r="F180" s="13"/>
      <c r="G180" s="13"/>
      <c r="H180" s="14"/>
      <c r="I180" s="14"/>
      <c r="J180" s="14"/>
      <c r="K180" s="14"/>
      <c r="L180" s="14"/>
      <c r="M180" s="14"/>
      <c r="N180" s="2"/>
      <c r="O180" s="15"/>
      <c r="P180" s="13"/>
    </row>
    <row r="181" spans="1:16" x14ac:dyDescent="0.35">
      <c r="A181" s="3"/>
      <c r="B181" s="16"/>
      <c r="C181" s="16"/>
      <c r="D181" s="16"/>
      <c r="E181" s="16"/>
      <c r="F181" s="16"/>
      <c r="G181" s="16"/>
      <c r="H181" s="14"/>
      <c r="I181" s="14"/>
      <c r="J181" s="14"/>
      <c r="K181" s="14"/>
      <c r="L181" s="17"/>
      <c r="M181" s="17"/>
      <c r="N181" s="18"/>
      <c r="O181" s="19"/>
      <c r="P181" s="20"/>
    </row>
    <row r="182" spans="1:16" x14ac:dyDescent="0.35">
      <c r="A182" s="3"/>
      <c r="B182" s="16"/>
      <c r="C182" s="16"/>
      <c r="D182" s="16"/>
      <c r="E182" s="16"/>
      <c r="F182" s="16"/>
      <c r="G182" s="16"/>
      <c r="H182" s="14"/>
      <c r="I182" s="14"/>
      <c r="J182" s="14"/>
      <c r="K182" s="14"/>
      <c r="L182" s="17"/>
      <c r="M182" s="17"/>
      <c r="N182" s="18"/>
      <c r="O182" s="19"/>
      <c r="P182" s="20"/>
    </row>
    <row r="183" spans="1:16" x14ac:dyDescent="0.35">
      <c r="A183" s="3"/>
      <c r="B183" s="16"/>
      <c r="C183" s="16"/>
      <c r="D183" s="16"/>
      <c r="E183" s="16"/>
      <c r="F183" s="16"/>
      <c r="G183" s="16"/>
      <c r="H183" s="14"/>
      <c r="I183" s="14"/>
      <c r="J183" s="14"/>
      <c r="K183" s="14"/>
      <c r="L183" s="17"/>
      <c r="M183" s="17"/>
      <c r="N183" s="18"/>
      <c r="O183" s="19"/>
      <c r="P183" s="20"/>
    </row>
    <row r="184" spans="1:16" x14ac:dyDescent="0.35">
      <c r="A184" s="3"/>
      <c r="B184" s="16"/>
      <c r="C184" s="16"/>
      <c r="D184" s="16"/>
      <c r="E184" s="16"/>
      <c r="F184" s="16"/>
      <c r="G184" s="16"/>
      <c r="H184" s="14"/>
      <c r="I184" s="14"/>
      <c r="J184" s="14"/>
      <c r="K184" s="14"/>
      <c r="L184" s="17"/>
      <c r="M184" s="17"/>
      <c r="N184" s="18"/>
      <c r="O184" s="19"/>
      <c r="P184" s="20"/>
    </row>
    <row r="185" spans="1:16" x14ac:dyDescent="0.35">
      <c r="A185" s="3"/>
      <c r="B185" s="16"/>
      <c r="C185" s="16"/>
      <c r="D185" s="16"/>
      <c r="E185" s="16"/>
      <c r="F185" s="16"/>
      <c r="G185" s="16"/>
      <c r="H185" s="14"/>
      <c r="I185" s="14"/>
      <c r="J185" s="14"/>
      <c r="K185" s="14"/>
      <c r="L185" s="17"/>
      <c r="M185" s="17"/>
      <c r="N185" s="18"/>
      <c r="O185" s="19"/>
      <c r="P185" s="20"/>
    </row>
  </sheetData>
  <conditionalFormatting sqref="H2:Q37">
    <cfRule type="expression" dxfId="4" priority="1">
      <formula>$G2&lt;&gt;"Yes"</formula>
    </cfRule>
  </conditionalFormatting>
  <dataValidations count="4">
    <dataValidation type="decimal" errorStyle="warning" allowBlank="1" showInputMessage="1" showErrorMessage="1" error="Please enter a value greater than 0 and less than 100." sqref="Q1:Q1048576" xr:uid="{9F861310-2C8F-42BE-8C78-F94114E5E316}">
      <formula1>0.01</formula1>
      <formula2>100</formula2>
    </dataValidation>
    <dataValidation type="list" allowBlank="1" showInputMessage="1" showErrorMessage="1" sqref="E2:E37 G2:G37" xr:uid="{802627D1-6514-4145-8797-93E0EC34B038}">
      <formula1>"Yes, No"</formula1>
    </dataValidation>
    <dataValidation type="decimal" errorStyle="warning" allowBlank="1" showInputMessage="1" showErrorMessage="1" error="Please enter a number between 0 and 168." sqref="P2:P37" xr:uid="{F0DDDCE1-B9E3-4392-9902-1547AB18F301}">
      <formula1>0</formula1>
      <formula2>168</formula2>
    </dataValidation>
    <dataValidation type="list" allowBlank="1" showInputMessage="1" showErrorMessage="1" sqref="F2:F37" xr:uid="{93A23BFC-387E-4E9C-BF7D-61434024BD77}">
      <formula1>"Yes,No"</formula1>
    </dataValidation>
  </dataValidations>
  <printOptions horizontalCentered="1"/>
  <pageMargins left="0.25" right="0.25" top="0.43684895833333331" bottom="0.75" header="0.3" footer="0.3"/>
  <pageSetup paperSize="5" scale="33" fitToHeight="0" orientation="landscape" r:id="rId1"/>
  <headerFooter>
    <oddHeader>&amp;CSupported Employment Tracking Sheet</oddHeader>
    <oddFooter>&amp;RRevised 07/01/2020</oddFooter>
  </headerFooter>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The date entered is not between the beginning of the fiscal year and today's date." xr:uid="{CFB84D27-30F5-4E77-ADFF-008E2B3854FA}">
          <x14:formula1>
            <xm:f>DATE('Instructions &amp; Definitions'!$B$2-1,7,1)</xm:f>
          </x14:formula1>
          <x14:formula2>
            <xm:f>TODAY()</xm:f>
          </x14:formula2>
          <xm:sqref>H2:M37 D2:D37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7" ma:contentTypeDescription="Create a new document." ma:contentTypeScope="" ma:versionID="e154182affe83427e51c9633f2290ddf">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326db17ecf75be4104afc8cd3e9dfc4"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Props1.xml><?xml version="1.0" encoding="utf-8"?>
<ds:datastoreItem xmlns:ds="http://schemas.openxmlformats.org/officeDocument/2006/customXml" ds:itemID="{B9F8234E-7A48-40C2-9905-EDD5CD7CE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5B62FD-845B-424E-8028-03AAFFFE182B}">
  <ds:schemaRefs>
    <ds:schemaRef ds:uri="http://schemas.microsoft.com/sharepoint/v3/contenttype/forms"/>
  </ds:schemaRefs>
</ds:datastoreItem>
</file>

<file path=customXml/itemProps3.xml><?xml version="1.0" encoding="utf-8"?>
<ds:datastoreItem xmlns:ds="http://schemas.openxmlformats.org/officeDocument/2006/customXml" ds:itemID="{038C0346-423A-4253-A3B1-CCA9B5EC452E}">
  <ds:schemaRef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7532c155-e1cb-42a2-b710-8d3f48b81afc"/>
    <ds:schemaRef ds:uri="377d2592-5041-419b-a5a7-869178a8e93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Instructions &amp; Definitions</vt:lpstr>
      <vt:lpstr>July</vt:lpstr>
      <vt:lpstr>August</vt:lpstr>
      <vt:lpstr>September</vt:lpstr>
      <vt:lpstr>October</vt:lpstr>
      <vt:lpstr>November</vt:lpstr>
      <vt:lpstr>December</vt:lpstr>
      <vt:lpstr>January</vt:lpstr>
      <vt:lpstr>February</vt:lpstr>
      <vt:lpstr>March</vt:lpstr>
      <vt:lpstr>April</vt:lpstr>
      <vt:lpstr>May</vt:lpstr>
      <vt:lpstr>June</vt:lpstr>
      <vt:lpstr>Summary by Month</vt:lpstr>
      <vt:lpstr>Background</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vector>
  </TitlesOfParts>
  <Company>DMH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DMH</dc:creator>
  <cp:lastModifiedBy>Zachary Jimison</cp:lastModifiedBy>
  <cp:lastPrinted>2019-12-10T16:36:23Z</cp:lastPrinted>
  <dcterms:created xsi:type="dcterms:W3CDTF">2016-01-04T20:00:24Z</dcterms:created>
  <dcterms:modified xsi:type="dcterms:W3CDTF">2024-08-21T19:43:55Z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4388800</vt:r8>
  </property>
</Properties>
</file>